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wmf" ContentType="image/x-w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codeName="ThisWorkbook" autoCompressPictures="0"/>
  <bookViews>
    <workbookView xWindow="16460" yWindow="4920" windowWidth="19840" windowHeight="16040"/>
  </bookViews>
  <sheets>
    <sheet name="Labbats" sheetId="1" r:id="rId1"/>
    <sheet name="Teams" sheetId="2" r:id="rId2"/>
    <sheet name="Playing Schedule" sheetId="6" r:id="rId3"/>
    <sheet name="Results" sheetId="7" r:id="rId4"/>
    <sheet name="Tables" sheetId="5" r:id="rId5"/>
  </sheets>
  <definedNames>
    <definedName name="_xlnm.Print_Area" localSheetId="4">Tables!$A$1:$H$20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5" l="1"/>
  <c r="G12" i="5"/>
  <c r="E13" i="5"/>
  <c r="G13" i="5"/>
  <c r="E14" i="5"/>
  <c r="G14" i="5"/>
  <c r="E10" i="5"/>
  <c r="G10" i="5"/>
  <c r="E15" i="5"/>
  <c r="G15" i="5"/>
  <c r="E11" i="5"/>
  <c r="G11" i="5"/>
  <c r="G10" i="7"/>
  <c r="C13" i="5"/>
  <c r="U10" i="7"/>
  <c r="C15" i="5"/>
  <c r="U8" i="7"/>
  <c r="C11" i="5"/>
  <c r="N10" i="7"/>
  <c r="C14" i="5"/>
  <c r="N8" i="7"/>
  <c r="C10" i="5"/>
  <c r="B11" i="5"/>
  <c r="B15" i="5"/>
  <c r="B10" i="5"/>
  <c r="B14" i="5"/>
  <c r="B13" i="5"/>
  <c r="B12" i="5"/>
  <c r="I12" i="6"/>
  <c r="C8" i="7"/>
  <c r="C10" i="7"/>
  <c r="J8" i="7"/>
  <c r="J10" i="7"/>
  <c r="Q8" i="7"/>
  <c r="Q10" i="7"/>
  <c r="D22" i="6"/>
  <c r="S30" i="7"/>
  <c r="D21" i="6"/>
  <c r="L30" i="7"/>
  <c r="D20" i="6"/>
  <c r="E30" i="7"/>
  <c r="D19" i="6"/>
  <c r="S24" i="7"/>
  <c r="U24" i="7"/>
  <c r="D18" i="6"/>
  <c r="L24" i="7"/>
  <c r="D17" i="6"/>
  <c r="E24" i="7"/>
  <c r="D16" i="6"/>
  <c r="S18" i="7"/>
  <c r="D15" i="6"/>
  <c r="L18" i="7"/>
  <c r="D14" i="6"/>
  <c r="E18" i="7"/>
  <c r="D13" i="6"/>
  <c r="S12" i="7"/>
  <c r="D12" i="6"/>
  <c r="L12" i="7"/>
  <c r="D11" i="6"/>
  <c r="E12" i="7"/>
  <c r="D10" i="6"/>
  <c r="S6" i="7"/>
  <c r="D9" i="6"/>
  <c r="L6" i="7"/>
  <c r="B22" i="6"/>
  <c r="P30" i="7"/>
  <c r="B21" i="6"/>
  <c r="I30" i="7"/>
  <c r="B20" i="6"/>
  <c r="B30" i="7"/>
  <c r="B19" i="6"/>
  <c r="P24" i="7"/>
  <c r="B18" i="6"/>
  <c r="I24" i="7"/>
  <c r="B17" i="6"/>
  <c r="B24" i="7"/>
  <c r="B16" i="6"/>
  <c r="P18" i="7"/>
  <c r="B15" i="6"/>
  <c r="I18" i="7"/>
  <c r="B14" i="6"/>
  <c r="B18" i="7"/>
  <c r="B13" i="6"/>
  <c r="P12" i="7"/>
  <c r="B12" i="6"/>
  <c r="I12" i="7"/>
  <c r="B11" i="6"/>
  <c r="B12" i="7"/>
  <c r="B10" i="6"/>
  <c r="P6" i="7"/>
  <c r="B9" i="6"/>
  <c r="I6" i="7"/>
  <c r="B7" i="6"/>
  <c r="B6" i="7"/>
  <c r="D7" i="6"/>
  <c r="E6" i="7"/>
  <c r="C7" i="6"/>
  <c r="I22" i="6"/>
  <c r="P34" i="7"/>
  <c r="E22" i="6"/>
  <c r="P32" i="7"/>
  <c r="I21" i="6"/>
  <c r="I34" i="7"/>
  <c r="E21" i="6"/>
  <c r="I32" i="7"/>
  <c r="I20" i="6"/>
  <c r="B34" i="7"/>
  <c r="E20" i="6"/>
  <c r="B32" i="7"/>
  <c r="I19" i="6"/>
  <c r="P28" i="7"/>
  <c r="E19" i="6"/>
  <c r="P26" i="7"/>
  <c r="I18" i="6"/>
  <c r="I28" i="7"/>
  <c r="E18" i="6"/>
  <c r="I26" i="7"/>
  <c r="I17" i="6"/>
  <c r="B28" i="7"/>
  <c r="E17" i="6"/>
  <c r="B26" i="7"/>
  <c r="I16" i="6"/>
  <c r="P22" i="7"/>
  <c r="E16" i="6"/>
  <c r="P20" i="7"/>
  <c r="I15" i="6"/>
  <c r="I22" i="7"/>
  <c r="E15" i="6"/>
  <c r="I20" i="7"/>
  <c r="I14" i="6"/>
  <c r="B22" i="7"/>
  <c r="E14" i="6"/>
  <c r="B20" i="7"/>
  <c r="I13" i="6"/>
  <c r="P16" i="7"/>
  <c r="E13" i="6"/>
  <c r="P14" i="7"/>
  <c r="E12" i="6"/>
  <c r="I14" i="7"/>
  <c r="I11" i="6"/>
  <c r="B16" i="7"/>
  <c r="E11" i="6"/>
  <c r="B14" i="7"/>
  <c r="I10" i="6"/>
  <c r="P10" i="7"/>
  <c r="E10" i="6"/>
  <c r="P8" i="7"/>
  <c r="I9" i="6"/>
  <c r="I10" i="7"/>
  <c r="E9" i="6"/>
  <c r="I8" i="7"/>
  <c r="I7" i="6"/>
  <c r="B10" i="7"/>
  <c r="E7" i="6"/>
  <c r="B8" i="7"/>
  <c r="S34" i="7"/>
  <c r="U34" i="7"/>
  <c r="Q34" i="7"/>
  <c r="K22" i="6"/>
  <c r="J22" i="6"/>
  <c r="L34" i="7"/>
  <c r="N34" i="7"/>
  <c r="J34" i="7"/>
  <c r="K21" i="6"/>
  <c r="J21" i="6"/>
  <c r="E34" i="7"/>
  <c r="G34" i="7"/>
  <c r="C34" i="7"/>
  <c r="K20" i="6"/>
  <c r="J20" i="6"/>
  <c r="S32" i="7"/>
  <c r="U32" i="7"/>
  <c r="Q32" i="7"/>
  <c r="G22" i="6"/>
  <c r="F22" i="6"/>
  <c r="L32" i="7"/>
  <c r="N32" i="7"/>
  <c r="J32" i="7"/>
  <c r="G21" i="6"/>
  <c r="F21" i="6"/>
  <c r="E32" i="7"/>
  <c r="G32" i="7"/>
  <c r="C32" i="7"/>
  <c r="G20" i="6"/>
  <c r="F20" i="6"/>
  <c r="Q30" i="7"/>
  <c r="J30" i="7"/>
  <c r="C30" i="7"/>
  <c r="S28" i="7"/>
  <c r="U28" i="7"/>
  <c r="Q28" i="7"/>
  <c r="K19" i="6"/>
  <c r="J19" i="6"/>
  <c r="L28" i="7"/>
  <c r="N28" i="7"/>
  <c r="J28" i="7"/>
  <c r="K18" i="6"/>
  <c r="J18" i="6"/>
  <c r="E28" i="7"/>
  <c r="G28" i="7"/>
  <c r="C28" i="7"/>
  <c r="K17" i="6"/>
  <c r="J17" i="6"/>
  <c r="S26" i="7"/>
  <c r="U26" i="7"/>
  <c r="Q26" i="7"/>
  <c r="G19" i="6"/>
  <c r="F19" i="6"/>
  <c r="L26" i="7"/>
  <c r="N26" i="7"/>
  <c r="J26" i="7"/>
  <c r="G18" i="6"/>
  <c r="F18" i="6"/>
  <c r="E26" i="7"/>
  <c r="G26" i="7"/>
  <c r="C26" i="7"/>
  <c r="G17" i="6"/>
  <c r="F17" i="6"/>
  <c r="Q24" i="7"/>
  <c r="J24" i="7"/>
  <c r="C24" i="7"/>
  <c r="S22" i="7"/>
  <c r="U22" i="7"/>
  <c r="Q22" i="7"/>
  <c r="K16" i="6"/>
  <c r="J16" i="6"/>
  <c r="L22" i="7"/>
  <c r="N22" i="7"/>
  <c r="J22" i="7"/>
  <c r="K15" i="6"/>
  <c r="J15" i="6"/>
  <c r="E22" i="7"/>
  <c r="G22" i="7"/>
  <c r="C22" i="7"/>
  <c r="K14" i="6"/>
  <c r="J14" i="6"/>
  <c r="S20" i="7"/>
  <c r="U20" i="7"/>
  <c r="Q20" i="7"/>
  <c r="G16" i="6"/>
  <c r="F16" i="6"/>
  <c r="L20" i="7"/>
  <c r="N20" i="7"/>
  <c r="J20" i="7"/>
  <c r="G15" i="6"/>
  <c r="F15" i="6"/>
  <c r="E20" i="7"/>
  <c r="G20" i="7"/>
  <c r="C20" i="7"/>
  <c r="G14" i="6"/>
  <c r="F14" i="6"/>
  <c r="Q18" i="7"/>
  <c r="J18" i="7"/>
  <c r="C18" i="7"/>
  <c r="S16" i="7"/>
  <c r="U16" i="7"/>
  <c r="Q16" i="7"/>
  <c r="K13" i="6"/>
  <c r="J13" i="6"/>
  <c r="L16" i="7"/>
  <c r="N16" i="7"/>
  <c r="J16" i="7"/>
  <c r="K12" i="6"/>
  <c r="J12" i="6"/>
  <c r="E16" i="7"/>
  <c r="G16" i="7"/>
  <c r="C16" i="7"/>
  <c r="K11" i="6"/>
  <c r="J11" i="6"/>
  <c r="S14" i="7"/>
  <c r="U14" i="7"/>
  <c r="Q14" i="7"/>
  <c r="G13" i="6"/>
  <c r="F13" i="6"/>
  <c r="L14" i="7"/>
  <c r="N14" i="7"/>
  <c r="J14" i="7"/>
  <c r="G12" i="6"/>
  <c r="F12" i="6"/>
  <c r="E14" i="7"/>
  <c r="G14" i="7"/>
  <c r="C14" i="7"/>
  <c r="G11" i="6"/>
  <c r="F11" i="6"/>
  <c r="Q12" i="7"/>
  <c r="J12" i="7"/>
  <c r="C12" i="7"/>
  <c r="S10" i="7"/>
  <c r="L10" i="7"/>
  <c r="F14" i="5"/>
  <c r="E10" i="7"/>
  <c r="S8" i="7"/>
  <c r="L8" i="7"/>
  <c r="G8" i="7"/>
  <c r="C12" i="5"/>
  <c r="E8" i="7"/>
  <c r="F12" i="5"/>
  <c r="Q6" i="7"/>
  <c r="C6" i="7"/>
  <c r="J43" i="6"/>
  <c r="F43" i="6"/>
  <c r="J41" i="6"/>
  <c r="F41" i="6"/>
  <c r="J40" i="6"/>
  <c r="F40" i="6"/>
  <c r="J39" i="6"/>
  <c r="F39" i="6"/>
  <c r="J37" i="6"/>
  <c r="F37" i="6"/>
  <c r="J36" i="6"/>
  <c r="F36" i="6"/>
  <c r="J35" i="6"/>
  <c r="F35" i="6"/>
  <c r="J34" i="6"/>
  <c r="F34" i="6"/>
  <c r="J33" i="6"/>
  <c r="F33" i="6"/>
  <c r="J32" i="6"/>
  <c r="F32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J8" i="6"/>
  <c r="F8" i="6"/>
  <c r="C8" i="6"/>
  <c r="K6" i="6"/>
  <c r="A8" i="5"/>
  <c r="F13" i="5"/>
  <c r="F10" i="5"/>
  <c r="F15" i="5"/>
  <c r="F11" i="5"/>
  <c r="K10" i="6"/>
  <c r="J10" i="6"/>
  <c r="D15" i="5"/>
  <c r="G10" i="6"/>
  <c r="F10" i="6"/>
  <c r="D11" i="5"/>
  <c r="G9" i="6"/>
  <c r="F9" i="6"/>
  <c r="D10" i="5"/>
  <c r="K9" i="6"/>
  <c r="J9" i="6"/>
  <c r="D14" i="5"/>
  <c r="K7" i="6"/>
  <c r="J7" i="6"/>
  <c r="D13" i="5"/>
  <c r="G7" i="6"/>
  <c r="F7" i="6"/>
  <c r="D12" i="5"/>
  <c r="J6" i="7"/>
  <c r="I16" i="7"/>
</calcChain>
</file>

<file path=xl/sharedStrings.xml><?xml version="1.0" encoding="utf-8"?>
<sst xmlns="http://schemas.openxmlformats.org/spreadsheetml/2006/main" count="163" uniqueCount="43">
  <si>
    <t>A10</t>
  </si>
  <si>
    <t>A9</t>
  </si>
  <si>
    <t>A8</t>
  </si>
  <si>
    <t>A7</t>
  </si>
  <si>
    <t>Heriots</t>
  </si>
  <si>
    <t>A6</t>
  </si>
  <si>
    <t>MA 2</t>
  </si>
  <si>
    <t>A5</t>
  </si>
  <si>
    <t>SMC</t>
  </si>
  <si>
    <t>A4</t>
  </si>
  <si>
    <t>MES</t>
  </si>
  <si>
    <t>A3</t>
  </si>
  <si>
    <t>Watsons</t>
  </si>
  <si>
    <t>A2</t>
  </si>
  <si>
    <t>MA 1</t>
  </si>
  <si>
    <t>A1</t>
  </si>
  <si>
    <t>Crabbie Trophy</t>
  </si>
  <si>
    <t>Sponsored by</t>
  </si>
  <si>
    <t>Ian McKay, Penicuik Curling Club</t>
  </si>
  <si>
    <t>v</t>
  </si>
  <si>
    <t>P</t>
  </si>
  <si>
    <t>E</t>
  </si>
  <si>
    <t>S+</t>
  </si>
  <si>
    <t>TS</t>
  </si>
  <si>
    <t>Playing Schedule</t>
  </si>
  <si>
    <t>Date</t>
  </si>
  <si>
    <t>Day</t>
  </si>
  <si>
    <t>Time</t>
  </si>
  <si>
    <t>Team</t>
  </si>
  <si>
    <t>Pts</t>
  </si>
  <si>
    <t>Iain McKay of Penicuik</t>
  </si>
  <si>
    <t xml:space="preserve">League Positions as at </t>
  </si>
  <si>
    <t>Played</t>
  </si>
  <si>
    <t>Points</t>
  </si>
  <si>
    <t>Ends</t>
  </si>
  <si>
    <t>S+/-</t>
  </si>
  <si>
    <t>2016 - 17</t>
  </si>
  <si>
    <t xml:space="preserve">Date  </t>
  </si>
  <si>
    <t xml:space="preserve">Time  </t>
  </si>
  <si>
    <t>No. Sheets</t>
  </si>
  <si>
    <t>Rate/ sheet</t>
  </si>
  <si>
    <t>Sunday</t>
  </si>
  <si>
    <t>11:30am-1:15pm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</si>
</sst>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9]d\ mmm\ yy;@"/>
    <numFmt numFmtId="165" formatCode="[$-409]h:mm\ AM/PM;@"/>
    <numFmt numFmtId="166" formatCode="[$-809]d\ mmmm\ yyyy;@"/>
    <numFmt numFmtId="167" formatCode="&quot;£&quot;#,##0.00"/>
  </numFmts>
  <fonts count="66" x14ac:knownFonts="1">
    <font>
      <sz val="11"/>
      <name val="Tahoma"/>
      <family val="2"/>
    </font>
    <font>
      <sz val="11"/>
      <color theme="1"/>
      <name val="Calibri"/>
      <family val="2"/>
      <scheme val="minor"/>
    </font>
    <font>
      <u/>
      <sz val="11"/>
      <color indexed="12"/>
      <name val="Tahoma"/>
      <family val="2"/>
    </font>
    <font>
      <b/>
      <sz val="36"/>
      <color theme="1" tint="0.249977111117893"/>
      <name val="King Richard"/>
    </font>
    <font>
      <b/>
      <sz val="36"/>
      <color theme="1" tint="0.34998626667073579"/>
      <name val="King Richard"/>
    </font>
    <font>
      <b/>
      <sz val="16"/>
      <color theme="1" tint="0.249977111117893"/>
      <name val="King Richard"/>
    </font>
    <font>
      <b/>
      <sz val="16"/>
      <color theme="1" tint="0.34998626667073579"/>
      <name val="King Richard"/>
    </font>
    <font>
      <b/>
      <sz val="12"/>
      <color theme="1" tint="0.249977111117893"/>
      <name val="King Richard"/>
    </font>
    <font>
      <b/>
      <sz val="12"/>
      <color theme="1" tint="0.34998626667073579"/>
      <name val="King Richard"/>
    </font>
    <font>
      <b/>
      <sz val="20"/>
      <color theme="1" tint="0.249977111117893"/>
      <name val="King Richard"/>
    </font>
    <font>
      <b/>
      <sz val="20"/>
      <color theme="1" tint="0.34998626667073579"/>
      <name val="King Richard"/>
    </font>
    <font>
      <b/>
      <u/>
      <sz val="10"/>
      <color theme="1" tint="0.34998626667073579"/>
      <name val="Tahoma"/>
      <family val="2"/>
    </font>
    <font>
      <sz val="11"/>
      <color theme="1" tint="0.34998626667073579"/>
      <name val="Tahoma"/>
      <family val="2"/>
    </font>
    <font>
      <b/>
      <sz val="11"/>
      <color rgb="FFFFFF00"/>
      <name val="Comic Sans MS"/>
      <family val="4"/>
    </font>
    <font>
      <b/>
      <sz val="9"/>
      <color rgb="FFFFFF00"/>
      <name val="Comic Sans MS"/>
      <family val="4"/>
    </font>
    <font>
      <b/>
      <sz val="8"/>
      <color rgb="FFFFFF00"/>
      <name val="Comic Sans MS"/>
      <family val="4"/>
    </font>
    <font>
      <sz val="11"/>
      <color theme="0" tint="-0.14999847407452621"/>
      <name val="Tahoma"/>
      <family val="2"/>
    </font>
    <font>
      <sz val="11"/>
      <color indexed="43"/>
      <name val="Comic Sans MS"/>
      <family val="4"/>
    </font>
    <font>
      <b/>
      <sz val="11"/>
      <color indexed="43"/>
      <name val="Comic Sans MS"/>
      <family val="4"/>
    </font>
    <font>
      <b/>
      <sz val="9"/>
      <color indexed="43"/>
      <name val="Comic Sans MS"/>
      <family val="4"/>
    </font>
    <font>
      <b/>
      <sz val="8"/>
      <color indexed="43"/>
      <name val="Comic Sans MS"/>
      <family val="4"/>
    </font>
    <font>
      <sz val="11"/>
      <color theme="0" tint="-0.14999847407452621"/>
      <name val="Comic Sans MS"/>
      <family val="4"/>
    </font>
    <font>
      <b/>
      <sz val="11"/>
      <color indexed="10"/>
      <name val="Comic Sans MS"/>
      <family val="4"/>
    </font>
    <font>
      <sz val="11"/>
      <color indexed="10"/>
      <name val="Comic Sans MS"/>
      <family val="4"/>
    </font>
    <font>
      <b/>
      <sz val="11"/>
      <color theme="0"/>
      <name val="Comic Sans MS"/>
      <family val="4"/>
    </font>
    <font>
      <b/>
      <sz val="9"/>
      <name val="Comic Sans MS"/>
      <family val="4"/>
    </font>
    <font>
      <b/>
      <sz val="9"/>
      <color indexed="10"/>
      <name val="Comic Sans MS"/>
      <family val="4"/>
    </font>
    <font>
      <b/>
      <sz val="36"/>
      <color theme="1" tint="0.14999847407452621"/>
      <name val="King Richard"/>
    </font>
    <font>
      <sz val="11"/>
      <color indexed="9"/>
      <name val="Tahoma"/>
      <family val="2"/>
    </font>
    <font>
      <b/>
      <sz val="16"/>
      <color theme="1" tint="0.14999847407452621"/>
      <name val="King Richard"/>
    </font>
    <font>
      <b/>
      <sz val="12"/>
      <color theme="1" tint="0.14999847407452621"/>
      <name val="King Richard"/>
    </font>
    <font>
      <b/>
      <sz val="20"/>
      <color theme="1" tint="0.14999847407452621"/>
      <name val="King Richard"/>
    </font>
    <font>
      <b/>
      <sz val="11"/>
      <color theme="2" tint="-0.89999084444715716"/>
      <name val="Trebuchet MS"/>
      <family val="2"/>
    </font>
    <font>
      <b/>
      <sz val="10"/>
      <color theme="2" tint="-0.89999084444715716"/>
      <name val="Trebuchet MS"/>
      <family val="2"/>
    </font>
    <font>
      <sz val="11"/>
      <color theme="2" tint="-0.89999084444715716"/>
      <name val="Trebuchet MS"/>
      <family val="2"/>
    </font>
    <font>
      <b/>
      <sz val="10"/>
      <color indexed="51"/>
      <name val="Trebuchet MS"/>
      <family val="2"/>
    </font>
    <font>
      <sz val="11"/>
      <color indexed="13"/>
      <name val="Tahoma"/>
      <family val="2"/>
    </font>
    <font>
      <b/>
      <sz val="14"/>
      <name val="Trebuchet MS"/>
      <family val="2"/>
    </font>
    <font>
      <b/>
      <sz val="10"/>
      <color indexed="13"/>
      <name val="Trebuchet MS"/>
      <family val="2"/>
    </font>
    <font>
      <b/>
      <sz val="11"/>
      <color indexed="13"/>
      <name val="Trebuchet MS"/>
      <family val="2"/>
    </font>
    <font>
      <sz val="11"/>
      <color indexed="18"/>
      <name val="Tahoma"/>
      <family val="2"/>
    </font>
    <font>
      <b/>
      <sz val="11"/>
      <color rgb="FF000000"/>
      <name val="Tahoma"/>
      <family val="2"/>
    </font>
    <font>
      <b/>
      <sz val="36"/>
      <color indexed="13"/>
      <name val="King Richard"/>
    </font>
    <font>
      <b/>
      <sz val="22"/>
      <color theme="1" tint="0.34998626667073579"/>
      <name val="King Richard"/>
    </font>
    <font>
      <b/>
      <sz val="22"/>
      <color indexed="13"/>
      <name val="King Richard"/>
    </font>
    <font>
      <b/>
      <sz val="12"/>
      <color indexed="13"/>
      <name val="King Richard"/>
    </font>
    <font>
      <b/>
      <sz val="11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sz val="11"/>
      <color indexed="13"/>
      <name val="Trebuchet MS"/>
      <family val="2"/>
    </font>
    <font>
      <sz val="11"/>
      <color rgb="FFFF0000"/>
      <name val="Trebuchet MS"/>
      <family val="2"/>
    </font>
    <font>
      <b/>
      <sz val="14"/>
      <color rgb="FFFFC000"/>
      <name val="Trebuchet MS"/>
      <family val="2"/>
    </font>
    <font>
      <b/>
      <sz val="14"/>
      <color theme="2" tint="-0.89999084444715716"/>
      <name val="Trebuchet MS"/>
      <family val="2"/>
    </font>
    <font>
      <b/>
      <sz val="14"/>
      <color theme="1" tint="0.34998626667073579"/>
      <name val="Trebuchet MS"/>
      <family val="2"/>
    </font>
    <font>
      <b/>
      <sz val="18"/>
      <color theme="1" tint="0.34998626667073579"/>
      <name val="Trebuchet MS"/>
      <family val="2"/>
    </font>
    <font>
      <b/>
      <sz val="14"/>
      <color indexed="13"/>
      <name val="Trebuchet MS"/>
      <family val="2"/>
    </font>
    <font>
      <b/>
      <sz val="18"/>
      <color indexed="13"/>
      <name val="Trebuchet MS"/>
      <family val="2"/>
    </font>
    <font>
      <b/>
      <sz val="8"/>
      <color theme="2" tint="-0.89999084444715716"/>
      <name val="Trebuchet MS"/>
      <family val="2"/>
    </font>
    <font>
      <b/>
      <sz val="8"/>
      <name val="Trebuchet MS"/>
      <family val="2"/>
    </font>
    <font>
      <b/>
      <sz val="8"/>
      <color indexed="13"/>
      <name val="Trebuchet MS"/>
      <family val="2"/>
    </font>
    <font>
      <sz val="8"/>
      <color indexed="13"/>
      <name val="Tahoma"/>
      <family val="2"/>
    </font>
    <font>
      <sz val="8"/>
      <name val="Tahoma"/>
      <family val="2"/>
    </font>
    <font>
      <b/>
      <sz val="8"/>
      <color indexed="51"/>
      <name val="Trebuchet MS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omic Sans MS"/>
      <family val="4"/>
    </font>
    <font>
      <sz val="11"/>
      <color rgb="FFFF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4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auto="1"/>
      </bottom>
      <diagonal/>
    </border>
    <border>
      <left style="thin">
        <color theme="0" tint="-4.9989318521683403E-2"/>
      </left>
      <right style="double">
        <color auto="1"/>
      </right>
      <top style="thin">
        <color theme="0" tint="-4.9989318521683403E-2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ck">
        <color rgb="FFC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rgb="FFC00000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2" fillId="0" borderId="0"/>
  </cellStyleXfs>
  <cellXfs count="21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6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2" fillId="2" borderId="0" xfId="0" applyFont="1" applyFill="1" applyProtection="1"/>
    <xf numFmtId="0" fontId="0" fillId="2" borderId="0" xfId="0" applyFill="1" applyBorder="1" applyAlignment="1" applyProtection="1">
      <alignment horizontal="center" vertical="center"/>
    </xf>
    <xf numFmtId="164" fontId="13" fillId="3" borderId="2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164" fontId="13" fillId="4" borderId="2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164" fontId="22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24" fillId="3" borderId="10" xfId="0" applyFont="1" applyFill="1" applyBorder="1" applyAlignment="1" applyProtection="1">
      <alignment horizontal="center" vertical="center"/>
    </xf>
    <xf numFmtId="0" fontId="24" fillId="3" borderId="10" xfId="0" applyFont="1" applyFill="1" applyBorder="1" applyAlignment="1" applyProtection="1">
      <alignment horizontal="center" vertical="center"/>
      <protection locked="0"/>
    </xf>
    <xf numFmtId="0" fontId="24" fillId="3" borderId="11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/>
    </xf>
    <xf numFmtId="0" fontId="24" fillId="4" borderId="13" xfId="0" applyFont="1" applyFill="1" applyBorder="1" applyAlignment="1" applyProtection="1">
      <alignment horizontal="center" vertical="center"/>
    </xf>
    <xf numFmtId="0" fontId="24" fillId="4" borderId="14" xfId="0" applyFont="1" applyFill="1" applyBorder="1" applyAlignment="1" applyProtection="1">
      <alignment horizontal="center" vertical="center"/>
      <protection locked="0"/>
    </xf>
    <xf numFmtId="0" fontId="24" fillId="4" borderId="14" xfId="0" applyFont="1" applyFill="1" applyBorder="1" applyAlignment="1" applyProtection="1">
      <alignment horizontal="center" vertical="center"/>
    </xf>
    <xf numFmtId="0" fontId="24" fillId="4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center" vertical="center"/>
    </xf>
    <xf numFmtId="0" fontId="25" fillId="6" borderId="0" xfId="0" applyFont="1" applyFill="1" applyBorder="1" applyAlignment="1" applyProtection="1">
      <alignment horizontal="center" vertical="center"/>
    </xf>
    <xf numFmtId="0" fontId="25" fillId="7" borderId="0" xfId="0" applyFont="1" applyFill="1" applyBorder="1" applyAlignment="1" applyProtection="1">
      <alignment horizontal="center" vertical="center"/>
    </xf>
    <xf numFmtId="0" fontId="25" fillId="7" borderId="6" xfId="0" applyFont="1" applyFill="1" applyBorder="1" applyAlignment="1" applyProtection="1">
      <alignment horizontal="center" vertical="center"/>
    </xf>
    <xf numFmtId="0" fontId="13" fillId="4" borderId="16" xfId="0" applyFont="1" applyFill="1" applyBorder="1" applyAlignment="1" applyProtection="1">
      <alignment horizontal="center" vertical="center"/>
    </xf>
    <xf numFmtId="0" fontId="25" fillId="8" borderId="0" xfId="0" applyFont="1" applyFill="1" applyBorder="1" applyAlignment="1" applyProtection="1">
      <alignment horizontal="center" vertical="center"/>
    </xf>
    <xf numFmtId="0" fontId="25" fillId="8" borderId="6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24" fillId="3" borderId="18" xfId="0" applyFont="1" applyFill="1" applyBorder="1" applyAlignment="1" applyProtection="1">
      <alignment horizontal="center" vertical="center"/>
    </xf>
    <xf numFmtId="0" fontId="24" fillId="3" borderId="19" xfId="0" applyFont="1" applyFill="1" applyBorder="1" applyAlignment="1" applyProtection="1">
      <alignment horizontal="center" vertical="center"/>
      <protection locked="0"/>
    </xf>
    <xf numFmtId="0" fontId="24" fillId="3" borderId="19" xfId="0" applyFont="1" applyFill="1" applyBorder="1" applyAlignment="1" applyProtection="1">
      <alignment horizontal="center" vertical="center"/>
    </xf>
    <xf numFmtId="0" fontId="24" fillId="3" borderId="20" xfId="0" applyFont="1" applyFill="1" applyBorder="1" applyAlignment="1" applyProtection="1">
      <alignment horizontal="center" vertical="center"/>
      <protection locked="0"/>
    </xf>
    <xf numFmtId="0" fontId="13" fillId="4" borderId="21" xfId="0" applyFont="1" applyFill="1" applyBorder="1" applyAlignment="1" applyProtection="1">
      <alignment horizontal="center" vertical="center"/>
    </xf>
    <xf numFmtId="0" fontId="24" fillId="4" borderId="22" xfId="0" applyFont="1" applyFill="1" applyBorder="1" applyAlignment="1" applyProtection="1">
      <alignment horizontal="center" vertical="center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</xf>
    <xf numFmtId="0" fontId="24" fillId="4" borderId="24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16" fillId="2" borderId="0" xfId="0" applyFont="1" applyFill="1" applyProtection="1"/>
    <xf numFmtId="0" fontId="0" fillId="0" borderId="0" xfId="0" applyFill="1" applyProtection="1"/>
    <xf numFmtId="0" fontId="28" fillId="0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horizontal="center" vertical="center"/>
    </xf>
    <xf numFmtId="0" fontId="35" fillId="10" borderId="0" xfId="0" applyFont="1" applyFill="1" applyBorder="1" applyAlignment="1" applyProtection="1">
      <alignment horizontal="center" vertical="center"/>
    </xf>
    <xf numFmtId="0" fontId="36" fillId="2" borderId="0" xfId="0" applyFont="1" applyFill="1" applyAlignment="1" applyProtection="1">
      <alignment horizontal="center" vertical="center"/>
    </xf>
    <xf numFmtId="164" fontId="37" fillId="2" borderId="13" xfId="0" applyNumberFormat="1" applyFont="1" applyFill="1" applyBorder="1" applyAlignment="1" applyProtection="1">
      <alignment horizontal="center" vertical="center"/>
    </xf>
    <xf numFmtId="20" fontId="37" fillId="2" borderId="13" xfId="0" applyNumberFormat="1" applyFont="1" applyFill="1" applyBorder="1" applyAlignment="1" applyProtection="1">
      <alignment horizontal="center" vertical="center"/>
      <protection locked="0"/>
    </xf>
    <xf numFmtId="0" fontId="37" fillId="2" borderId="13" xfId="0" applyFont="1" applyFill="1" applyBorder="1" applyAlignment="1" applyProtection="1">
      <alignment horizontal="center" vertical="center"/>
    </xf>
    <xf numFmtId="0" fontId="38" fillId="7" borderId="26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164" fontId="37" fillId="7" borderId="13" xfId="0" applyNumberFormat="1" applyFont="1" applyFill="1" applyBorder="1" applyAlignment="1" applyProtection="1">
      <alignment horizontal="center" vertical="center"/>
    </xf>
    <xf numFmtId="20" fontId="37" fillId="7" borderId="13" xfId="0" applyNumberFormat="1" applyFont="1" applyFill="1" applyBorder="1" applyAlignment="1" applyProtection="1">
      <alignment horizontal="center" vertical="center"/>
      <protection locked="0"/>
    </xf>
    <xf numFmtId="0" fontId="37" fillId="7" borderId="13" xfId="0" applyFont="1" applyFill="1" applyBorder="1" applyAlignment="1" applyProtection="1">
      <alignment horizontal="center" vertical="center"/>
    </xf>
    <xf numFmtId="164" fontId="37" fillId="6" borderId="13" xfId="0" applyNumberFormat="1" applyFont="1" applyFill="1" applyBorder="1" applyAlignment="1" applyProtection="1">
      <alignment horizontal="center" vertical="center"/>
    </xf>
    <xf numFmtId="20" fontId="37" fillId="6" borderId="13" xfId="0" applyNumberFormat="1" applyFont="1" applyFill="1" applyBorder="1" applyAlignment="1" applyProtection="1">
      <alignment horizontal="center" vertical="center"/>
      <protection locked="0"/>
    </xf>
    <xf numFmtId="0" fontId="37" fillId="6" borderId="13" xfId="0" applyFont="1" applyFill="1" applyBorder="1" applyAlignment="1" applyProtection="1">
      <alignment horizontal="center" vertical="center"/>
    </xf>
    <xf numFmtId="0" fontId="38" fillId="7" borderId="28" xfId="0" applyFont="1" applyFill="1" applyBorder="1" applyAlignment="1" applyProtection="1">
      <alignment horizontal="center" vertical="center"/>
    </xf>
    <xf numFmtId="0" fontId="38" fillId="7" borderId="30" xfId="0" applyFont="1" applyFill="1" applyBorder="1" applyAlignment="1" applyProtection="1">
      <alignment horizontal="center" vertical="center"/>
    </xf>
    <xf numFmtId="0" fontId="38" fillId="2" borderId="26" xfId="0" applyFont="1" applyFill="1" applyBorder="1" applyAlignment="1" applyProtection="1">
      <alignment horizontal="center" vertical="center"/>
    </xf>
    <xf numFmtId="164" fontId="38" fillId="2" borderId="30" xfId="0" applyNumberFormat="1" applyFont="1" applyFill="1" applyBorder="1" applyAlignment="1" applyProtection="1">
      <alignment horizontal="center" vertical="center"/>
    </xf>
    <xf numFmtId="20" fontId="38" fillId="2" borderId="30" xfId="0" applyNumberFormat="1" applyFont="1" applyFill="1" applyBorder="1" applyAlignment="1" applyProtection="1">
      <alignment horizontal="center" vertical="center"/>
    </xf>
    <xf numFmtId="0" fontId="38" fillId="2" borderId="30" xfId="0" applyFont="1" applyFill="1" applyBorder="1" applyAlignment="1" applyProtection="1">
      <alignment horizontal="center" vertical="center"/>
    </xf>
    <xf numFmtId="0" fontId="39" fillId="2" borderId="30" xfId="0" applyFont="1" applyFill="1" applyBorder="1" applyAlignment="1" applyProtection="1">
      <alignment horizontal="center" vertical="center"/>
    </xf>
    <xf numFmtId="164" fontId="38" fillId="2" borderId="26" xfId="0" applyNumberFormat="1" applyFont="1" applyFill="1" applyBorder="1" applyAlignment="1" applyProtection="1">
      <alignment horizontal="center" vertical="center"/>
    </xf>
    <xf numFmtId="20" fontId="38" fillId="2" borderId="26" xfId="0" applyNumberFormat="1" applyFont="1" applyFill="1" applyBorder="1" applyAlignment="1" applyProtection="1">
      <alignment horizontal="center" vertical="center"/>
    </xf>
    <xf numFmtId="0" fontId="39" fillId="2" borderId="26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0" fontId="48" fillId="2" borderId="0" xfId="0" applyFont="1" applyFill="1" applyAlignment="1">
      <alignment vertical="center"/>
    </xf>
    <xf numFmtId="166" fontId="47" fillId="2" borderId="0" xfId="0" applyNumberFormat="1" applyFont="1" applyFill="1" applyAlignment="1">
      <alignment vertical="center"/>
    </xf>
    <xf numFmtId="166" fontId="48" fillId="2" borderId="0" xfId="0" applyNumberFormat="1" applyFont="1" applyFill="1" applyAlignment="1">
      <alignment vertical="center"/>
    </xf>
    <xf numFmtId="0" fontId="49" fillId="2" borderId="0" xfId="0" applyFont="1" applyFill="1" applyAlignment="1">
      <alignment horizontal="center" vertical="center"/>
    </xf>
    <xf numFmtId="0" fontId="50" fillId="9" borderId="13" xfId="0" applyFont="1" applyFill="1" applyBorder="1" applyAlignment="1" applyProtection="1">
      <alignment horizontal="center" vertical="center"/>
    </xf>
    <xf numFmtId="0" fontId="51" fillId="9" borderId="13" xfId="0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164" fontId="37" fillId="2" borderId="32" xfId="0" applyNumberFormat="1" applyFont="1" applyFill="1" applyBorder="1" applyAlignment="1" applyProtection="1">
      <alignment horizontal="center" vertical="center"/>
      <protection locked="0"/>
    </xf>
    <xf numFmtId="164" fontId="37" fillId="2" borderId="33" xfId="0" applyNumberFormat="1" applyFont="1" applyFill="1" applyBorder="1" applyAlignment="1" applyProtection="1">
      <alignment horizontal="center" vertical="center"/>
    </xf>
    <xf numFmtId="20" fontId="37" fillId="2" borderId="33" xfId="0" applyNumberFormat="1" applyFont="1" applyFill="1" applyBorder="1" applyAlignment="1" applyProtection="1">
      <alignment horizontal="center" vertical="center"/>
      <protection locked="0"/>
    </xf>
    <xf numFmtId="0" fontId="37" fillId="2" borderId="33" xfId="0" applyFont="1" applyFill="1" applyBorder="1" applyAlignment="1" applyProtection="1">
      <alignment horizontal="center" vertical="center"/>
    </xf>
    <xf numFmtId="0" fontId="37" fillId="2" borderId="34" xfId="0" applyFont="1" applyFill="1" applyBorder="1" applyAlignment="1" applyProtection="1">
      <alignment horizontal="center" vertical="center"/>
    </xf>
    <xf numFmtId="164" fontId="37" fillId="7" borderId="35" xfId="0" applyNumberFormat="1" applyFont="1" applyFill="1" applyBorder="1" applyAlignment="1" applyProtection="1">
      <alignment horizontal="center" vertical="center"/>
      <protection locked="0"/>
    </xf>
    <xf numFmtId="0" fontId="37" fillId="7" borderId="15" xfId="0" applyFont="1" applyFill="1" applyBorder="1" applyAlignment="1" applyProtection="1">
      <alignment horizontal="center" vertical="center"/>
    </xf>
    <xf numFmtId="164" fontId="37" fillId="6" borderId="35" xfId="0" applyNumberFormat="1" applyFont="1" applyFill="1" applyBorder="1" applyAlignment="1" applyProtection="1">
      <alignment horizontal="center" vertical="center"/>
      <protection locked="0"/>
    </xf>
    <xf numFmtId="0" fontId="37" fillId="6" borderId="15" xfId="0" applyFont="1" applyFill="1" applyBorder="1" applyAlignment="1" applyProtection="1">
      <alignment horizontal="center" vertical="center"/>
    </xf>
    <xf numFmtId="164" fontId="37" fillId="2" borderId="36" xfId="0" applyNumberFormat="1" applyFont="1" applyFill="1" applyBorder="1" applyAlignment="1" applyProtection="1">
      <alignment horizontal="center" vertical="center"/>
      <protection locked="0"/>
    </xf>
    <xf numFmtId="164" fontId="37" fillId="2" borderId="22" xfId="0" applyNumberFormat="1" applyFont="1" applyFill="1" applyBorder="1" applyAlignment="1" applyProtection="1">
      <alignment horizontal="center" vertical="center"/>
    </xf>
    <xf numFmtId="20" fontId="37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22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center" vertical="center"/>
    </xf>
    <xf numFmtId="164" fontId="37" fillId="6" borderId="32" xfId="0" applyNumberFormat="1" applyFont="1" applyFill="1" applyBorder="1" applyAlignment="1" applyProtection="1">
      <alignment horizontal="center" vertical="center"/>
      <protection locked="0"/>
    </xf>
    <xf numFmtId="164" fontId="37" fillId="6" borderId="33" xfId="0" applyNumberFormat="1" applyFont="1" applyFill="1" applyBorder="1" applyAlignment="1" applyProtection="1">
      <alignment horizontal="center" vertical="center"/>
    </xf>
    <xf numFmtId="20" fontId="37" fillId="6" borderId="33" xfId="0" applyNumberFormat="1" applyFont="1" applyFill="1" applyBorder="1" applyAlignment="1" applyProtection="1">
      <alignment horizontal="center" vertical="center"/>
      <protection locked="0"/>
    </xf>
    <xf numFmtId="0" fontId="37" fillId="6" borderId="33" xfId="0" applyFont="1" applyFill="1" applyBorder="1" applyAlignment="1" applyProtection="1">
      <alignment horizontal="center" vertical="center"/>
    </xf>
    <xf numFmtId="0" fontId="37" fillId="6" borderId="34" xfId="0" applyFont="1" applyFill="1" applyBorder="1" applyAlignment="1" applyProtection="1">
      <alignment horizontal="center" vertical="center"/>
    </xf>
    <xf numFmtId="164" fontId="37" fillId="2" borderId="35" xfId="0" applyNumberFormat="1" applyFont="1" applyFill="1" applyBorder="1" applyAlignment="1" applyProtection="1">
      <alignment horizontal="center" vertical="center"/>
      <protection locked="0"/>
    </xf>
    <xf numFmtId="0" fontId="37" fillId="2" borderId="15" xfId="0" applyFont="1" applyFill="1" applyBorder="1" applyAlignment="1" applyProtection="1">
      <alignment horizontal="center" vertical="center"/>
    </xf>
    <xf numFmtId="164" fontId="37" fillId="6" borderId="36" xfId="0" applyNumberFormat="1" applyFont="1" applyFill="1" applyBorder="1" applyAlignment="1" applyProtection="1">
      <alignment horizontal="center" vertical="center"/>
      <protection locked="0"/>
    </xf>
    <xf numFmtId="164" fontId="37" fillId="6" borderId="22" xfId="0" applyNumberFormat="1" applyFont="1" applyFill="1" applyBorder="1" applyAlignment="1" applyProtection="1">
      <alignment horizontal="center" vertical="center"/>
    </xf>
    <xf numFmtId="20" fontId="37" fillId="6" borderId="22" xfId="0" applyNumberFormat="1" applyFont="1" applyFill="1" applyBorder="1" applyAlignment="1" applyProtection="1">
      <alignment horizontal="center" vertical="center"/>
      <protection locked="0"/>
    </xf>
    <xf numFmtId="0" fontId="37" fillId="6" borderId="22" xfId="0" applyFont="1" applyFill="1" applyBorder="1" applyAlignment="1" applyProtection="1">
      <alignment horizontal="center" vertical="center"/>
    </xf>
    <xf numFmtId="0" fontId="37" fillId="6" borderId="24" xfId="0" applyFont="1" applyFill="1" applyBorder="1" applyAlignment="1" applyProtection="1">
      <alignment horizontal="center" vertical="center"/>
    </xf>
    <xf numFmtId="0" fontId="32" fillId="9" borderId="37" xfId="0" applyFont="1" applyFill="1" applyBorder="1" applyAlignment="1" applyProtection="1">
      <alignment horizontal="center" vertical="center"/>
    </xf>
    <xf numFmtId="0" fontId="32" fillId="9" borderId="38" xfId="0" applyFont="1" applyFill="1" applyBorder="1" applyAlignment="1" applyProtection="1">
      <alignment horizontal="center" vertical="center"/>
    </xf>
    <xf numFmtId="0" fontId="33" fillId="9" borderId="38" xfId="0" applyFont="1" applyFill="1" applyBorder="1" applyAlignment="1" applyProtection="1">
      <alignment horizontal="center" vertical="center"/>
    </xf>
    <xf numFmtId="0" fontId="34" fillId="9" borderId="38" xfId="0" applyFont="1" applyFill="1" applyBorder="1" applyAlignment="1" applyProtection="1">
      <alignment horizontal="center" vertical="center"/>
    </xf>
    <xf numFmtId="0" fontId="32" fillId="9" borderId="39" xfId="0" applyFont="1" applyFill="1" applyBorder="1" applyAlignment="1" applyProtection="1">
      <alignment horizontal="center" vertical="center"/>
    </xf>
    <xf numFmtId="0" fontId="56" fillId="9" borderId="38" xfId="0" applyFont="1" applyFill="1" applyBorder="1" applyAlignment="1" applyProtection="1">
      <alignment horizontal="center" vertical="center"/>
    </xf>
    <xf numFmtId="0" fontId="57" fillId="2" borderId="33" xfId="0" applyFont="1" applyFill="1" applyBorder="1" applyAlignment="1" applyProtection="1">
      <alignment horizontal="center" vertical="center"/>
    </xf>
    <xf numFmtId="0" fontId="57" fillId="7" borderId="13" xfId="0" applyFont="1" applyFill="1" applyBorder="1" applyAlignment="1" applyProtection="1">
      <alignment horizontal="center" vertical="center"/>
    </xf>
    <xf numFmtId="0" fontId="57" fillId="6" borderId="13" xfId="0" applyFont="1" applyFill="1" applyBorder="1" applyAlignment="1" applyProtection="1">
      <alignment horizontal="center" vertical="center"/>
    </xf>
    <xf numFmtId="0" fontId="57" fillId="2" borderId="22" xfId="0" applyFont="1" applyFill="1" applyBorder="1" applyAlignment="1" applyProtection="1">
      <alignment horizontal="center" vertical="center"/>
    </xf>
    <xf numFmtId="0" fontId="57" fillId="6" borderId="33" xfId="0" applyFont="1" applyFill="1" applyBorder="1" applyAlignment="1" applyProtection="1">
      <alignment horizontal="center" vertical="center"/>
    </xf>
    <xf numFmtId="0" fontId="57" fillId="2" borderId="13" xfId="0" applyFont="1" applyFill="1" applyBorder="1" applyAlignment="1" applyProtection="1">
      <alignment horizontal="center" vertical="center"/>
    </xf>
    <xf numFmtId="0" fontId="57" fillId="6" borderId="22" xfId="0" applyFont="1" applyFill="1" applyBorder="1" applyAlignment="1" applyProtection="1">
      <alignment horizontal="center" vertical="center"/>
    </xf>
    <xf numFmtId="0" fontId="58" fillId="2" borderId="30" xfId="0" applyFont="1" applyFill="1" applyBorder="1" applyAlignment="1" applyProtection="1">
      <alignment horizontal="center" vertical="center"/>
    </xf>
    <xf numFmtId="0" fontId="58" fillId="2" borderId="26" xfId="0" applyFont="1" applyFill="1" applyBorder="1" applyAlignment="1" applyProtection="1">
      <alignment horizontal="center" vertical="center"/>
    </xf>
    <xf numFmtId="0" fontId="59" fillId="2" borderId="0" xfId="0" applyFont="1" applyFill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/>
    </xf>
    <xf numFmtId="0" fontId="60" fillId="0" borderId="0" xfId="0" applyFont="1" applyAlignment="1" applyProtection="1">
      <alignment horizontal="center" vertical="center"/>
    </xf>
    <xf numFmtId="0" fontId="61" fillId="10" borderId="0" xfId="0" applyFont="1" applyFill="1" applyBorder="1" applyAlignment="1" applyProtection="1">
      <alignment horizontal="center" vertical="center"/>
    </xf>
    <xf numFmtId="0" fontId="58" fillId="7" borderId="25" xfId="0" applyFont="1" applyFill="1" applyBorder="1" applyAlignment="1" applyProtection="1">
      <alignment horizontal="center" vertical="center"/>
    </xf>
    <xf numFmtId="0" fontId="58" fillId="7" borderId="27" xfId="0" applyFont="1" applyFill="1" applyBorder="1" applyAlignment="1" applyProtection="1">
      <alignment horizontal="center" vertical="center"/>
    </xf>
    <xf numFmtId="0" fontId="58" fillId="7" borderId="29" xfId="0" applyFont="1" applyFill="1" applyBorder="1" applyAlignment="1" applyProtection="1">
      <alignment horizontal="center" vertical="center"/>
    </xf>
    <xf numFmtId="0" fontId="62" fillId="0" borderId="0" xfId="3" applyAlignment="1" applyProtection="1">
      <alignment horizontal="center"/>
    </xf>
    <xf numFmtId="167" fontId="62" fillId="0" borderId="0" xfId="3" applyNumberFormat="1" applyProtection="1"/>
    <xf numFmtId="0" fontId="63" fillId="0" borderId="40" xfId="3" applyFont="1" applyBorder="1" applyAlignment="1" applyProtection="1">
      <alignment horizontal="center" vertical="top" wrapText="1"/>
    </xf>
    <xf numFmtId="167" fontId="63" fillId="0" borderId="40" xfId="3" applyNumberFormat="1" applyFont="1" applyBorder="1" applyAlignment="1" applyProtection="1">
      <alignment horizontal="center" vertical="top" wrapText="1"/>
    </xf>
    <xf numFmtId="15" fontId="62" fillId="0" borderId="0" xfId="3" applyNumberFormat="1" applyProtection="1"/>
    <xf numFmtId="15" fontId="62" fillId="0" borderId="0" xfId="3" applyNumberFormat="1"/>
    <xf numFmtId="15" fontId="63" fillId="0" borderId="40" xfId="3" applyNumberFormat="1" applyFont="1" applyBorder="1" applyAlignment="1" applyProtection="1">
      <alignment horizontal="left" vertical="top" wrapText="1"/>
    </xf>
    <xf numFmtId="15" fontId="63" fillId="0" borderId="40" xfId="3" applyNumberFormat="1" applyFont="1" applyBorder="1" applyAlignment="1" applyProtection="1">
      <alignment horizontal="center" vertical="top" wrapText="1"/>
    </xf>
    <xf numFmtId="0" fontId="64" fillId="2" borderId="0" xfId="0" applyFont="1" applyFill="1" applyAlignment="1" applyProtection="1">
      <alignment horizontal="center" vertical="center"/>
    </xf>
    <xf numFmtId="0" fontId="65" fillId="2" borderId="0" xfId="0" applyFont="1" applyFill="1" applyAlignment="1" applyProtection="1">
      <alignment horizontal="center" vertical="center"/>
    </xf>
    <xf numFmtId="0" fontId="65" fillId="2" borderId="0" xfId="0" applyFont="1" applyFill="1" applyProtection="1"/>
    <xf numFmtId="0" fontId="64" fillId="2" borderId="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2" borderId="31" xfId="0" applyNumberFormat="1" applyFill="1" applyBorder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 vertical="center"/>
    </xf>
    <xf numFmtId="0" fontId="29" fillId="2" borderId="0" xfId="0" applyFont="1" applyFill="1" applyAlignment="1" applyProtection="1">
      <alignment horizontal="center" vertical="center"/>
    </xf>
    <xf numFmtId="0" fontId="30" fillId="2" borderId="0" xfId="0" applyFont="1" applyFill="1" applyAlignment="1" applyProtection="1">
      <alignment horizontal="center" vertical="center"/>
    </xf>
    <xf numFmtId="0" fontId="31" fillId="2" borderId="0" xfId="0" applyFont="1" applyFill="1" applyAlignment="1" applyProtection="1">
      <alignment horizontal="center" vertical="center"/>
    </xf>
    <xf numFmtId="165" fontId="15" fillId="3" borderId="3" xfId="0" applyNumberFormat="1" applyFont="1" applyFill="1" applyBorder="1" applyAlignment="1" applyProtection="1">
      <alignment horizontal="center" vertical="center"/>
    </xf>
    <xf numFmtId="165" fontId="15" fillId="3" borderId="4" xfId="0" applyNumberFormat="1" applyFont="1" applyFill="1" applyBorder="1" applyAlignment="1" applyProtection="1">
      <alignment horizontal="center" vertical="center"/>
    </xf>
    <xf numFmtId="164" fontId="14" fillId="5" borderId="5" xfId="0" applyNumberFormat="1" applyFont="1" applyFill="1" applyBorder="1" applyAlignment="1" applyProtection="1">
      <alignment horizontal="center" vertical="center"/>
    </xf>
    <xf numFmtId="164" fontId="14" fillId="5" borderId="7" xfId="0" applyNumberFormat="1" applyFont="1" applyFill="1" applyBorder="1" applyAlignment="1" applyProtection="1">
      <alignment horizontal="center" vertical="center"/>
    </xf>
    <xf numFmtId="164" fontId="14" fillId="5" borderId="8" xfId="0" applyNumberFormat="1" applyFont="1" applyFill="1" applyBorder="1" applyAlignment="1" applyProtection="1">
      <alignment horizontal="center" vertical="center"/>
    </xf>
    <xf numFmtId="164" fontId="22" fillId="0" borderId="5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center" vertical="center"/>
    </xf>
    <xf numFmtId="165" fontId="15" fillId="4" borderId="3" xfId="0" applyNumberFormat="1" applyFont="1" applyFill="1" applyBorder="1" applyAlignment="1" applyProtection="1">
      <alignment horizontal="center" vertical="center"/>
    </xf>
    <xf numFmtId="165" fontId="15" fillId="4" borderId="4" xfId="0" applyNumberFormat="1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164" fontId="14" fillId="5" borderId="0" xfId="0" applyNumberFormat="1" applyFont="1" applyFill="1" applyBorder="1" applyAlignment="1" applyProtection="1">
      <alignment horizontal="center" vertical="center"/>
    </xf>
    <xf numFmtId="164" fontId="14" fillId="5" borderId="6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42" fillId="11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/>
    </xf>
    <xf numFmtId="166" fontId="46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</cellXfs>
  <cellStyles count="4">
    <cellStyle name="Hyperlink 2" xfId="1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8</xdr:col>
      <xdr:colOff>533400</xdr:colOff>
      <xdr:row>44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5534025" cy="793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19</xdr:row>
          <xdr:rowOff>63500</xdr:rowOff>
        </xdr:from>
        <xdr:to>
          <xdr:col>7</xdr:col>
          <xdr:colOff>76200</xdr:colOff>
          <xdr:row>19</xdr:row>
          <xdr:rowOff>330200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Calculate Positions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M12" sqref="M12"/>
    </sheetView>
  </sheetViews>
  <sheetFormatPr baseColWidth="10" defaultColWidth="8.83203125" defaultRowHeight="14" x14ac:dyDescent="0"/>
  <cols>
    <col min="1" max="1" width="8.83203125" style="1"/>
    <col min="2" max="2" width="8.83203125" style="2"/>
    <col min="3" max="3" width="3.1640625" style="2" customWidth="1"/>
    <col min="4" max="4" width="8.83203125" style="2"/>
    <col min="5" max="16384" width="8.83203125" style="1"/>
  </cols>
  <sheetData>
    <row r="2" spans="1:8">
      <c r="B2" s="177"/>
      <c r="C2" s="177"/>
      <c r="D2" s="177"/>
      <c r="F2" s="177"/>
      <c r="G2" s="177"/>
      <c r="H2" s="177"/>
    </row>
    <row r="3" spans="1:8">
      <c r="A3" s="177"/>
    </row>
    <row r="4" spans="1:8">
      <c r="A4" s="177"/>
    </row>
    <row r="5" spans="1:8">
      <c r="A5" s="177"/>
    </row>
    <row r="6" spans="1:8">
      <c r="A6" s="177"/>
    </row>
    <row r="7" spans="1:8">
      <c r="A7" s="177"/>
    </row>
    <row r="8" spans="1:8">
      <c r="A8" s="177"/>
    </row>
    <row r="9" spans="1:8">
      <c r="A9" s="177"/>
    </row>
    <row r="10" spans="1:8">
      <c r="A10" s="177"/>
    </row>
    <row r="11" spans="1:8">
      <c r="A11" s="177"/>
    </row>
    <row r="12" spans="1:8">
      <c r="A12" s="177"/>
    </row>
    <row r="13" spans="1:8">
      <c r="A13" s="177"/>
    </row>
    <row r="14" spans="1:8">
      <c r="A14" s="177"/>
    </row>
    <row r="15" spans="1:8">
      <c r="A15" s="177"/>
    </row>
    <row r="16" spans="1:8">
      <c r="A16" s="177"/>
    </row>
    <row r="17" spans="1:1">
      <c r="A17" s="177"/>
    </row>
    <row r="18" spans="1:1">
      <c r="A18" s="177"/>
    </row>
    <row r="19" spans="1:1">
      <c r="A19" s="177"/>
    </row>
    <row r="20" spans="1:1">
      <c r="A20" s="177"/>
    </row>
    <row r="21" spans="1:1">
      <c r="A21" s="177"/>
    </row>
    <row r="22" spans="1:1">
      <c r="A22" s="177"/>
    </row>
    <row r="23" spans="1:1">
      <c r="A23" s="177"/>
    </row>
    <row r="24" spans="1:1">
      <c r="A24" s="177"/>
    </row>
    <row r="25" spans="1:1">
      <c r="A25" s="177"/>
    </row>
    <row r="26" spans="1:1">
      <c r="A26" s="177"/>
    </row>
    <row r="27" spans="1:1">
      <c r="A27" s="177"/>
    </row>
    <row r="28" spans="1:1">
      <c r="A28" s="177"/>
    </row>
    <row r="29" spans="1:1">
      <c r="A29" s="177"/>
    </row>
    <row r="30" spans="1:1">
      <c r="A30" s="177"/>
    </row>
    <row r="31" spans="1:1">
      <c r="A31" s="177"/>
    </row>
    <row r="32" spans="1:1">
      <c r="A32" s="177"/>
    </row>
    <row r="33" spans="1:1">
      <c r="A33" s="177"/>
    </row>
    <row r="34" spans="1:1">
      <c r="A34" s="177"/>
    </row>
    <row r="35" spans="1:1">
      <c r="A35" s="177"/>
    </row>
    <row r="36" spans="1:1">
      <c r="A36" s="177"/>
    </row>
    <row r="37" spans="1:1">
      <c r="A37" s="177"/>
    </row>
    <row r="38" spans="1:1">
      <c r="A38" s="177"/>
    </row>
    <row r="39" spans="1:1">
      <c r="A39" s="177"/>
    </row>
    <row r="40" spans="1:1">
      <c r="A40" s="177"/>
    </row>
    <row r="41" spans="1:1">
      <c r="A41" s="177"/>
    </row>
    <row r="42" spans="1:1">
      <c r="A42" s="177"/>
    </row>
    <row r="43" spans="1:1">
      <c r="A43" s="177"/>
    </row>
    <row r="44" spans="1:1">
      <c r="A44" s="177"/>
    </row>
    <row r="45" spans="1:1">
      <c r="A45" s="177"/>
    </row>
    <row r="46" spans="1:1">
      <c r="A46" s="177"/>
    </row>
    <row r="47" spans="1:1">
      <c r="A47" s="177"/>
    </row>
  </sheetData>
  <mergeCells count="11">
    <mergeCell ref="A23:A27"/>
    <mergeCell ref="A28:A32"/>
    <mergeCell ref="A33:A37"/>
    <mergeCell ref="A38:A42"/>
    <mergeCell ref="A43:A47"/>
    <mergeCell ref="A18:A22"/>
    <mergeCell ref="B2:D2"/>
    <mergeCell ref="F2:H2"/>
    <mergeCell ref="A3:A7"/>
    <mergeCell ref="A8:A12"/>
    <mergeCell ref="A13:A17"/>
  </mergeCells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2" sqref="B2"/>
    </sheetView>
  </sheetViews>
  <sheetFormatPr baseColWidth="10" defaultColWidth="8.83203125" defaultRowHeight="14" x14ac:dyDescent="0"/>
  <cols>
    <col min="1" max="1" width="9" style="3" customWidth="1"/>
    <col min="2" max="2" width="25.33203125" style="3" customWidth="1"/>
    <col min="3" max="3" width="22.5" customWidth="1"/>
    <col min="8" max="8" width="14.1640625" bestFit="1" customWidth="1"/>
  </cols>
  <sheetData>
    <row r="1" spans="1:10" ht="25" thickBot="1">
      <c r="A1" s="3" t="s">
        <v>15</v>
      </c>
      <c r="B1" s="3" t="s">
        <v>8</v>
      </c>
      <c r="C1" t="s">
        <v>8</v>
      </c>
      <c r="F1" s="171" t="s">
        <v>26</v>
      </c>
      <c r="G1" s="172" t="s">
        <v>37</v>
      </c>
      <c r="H1" s="167" t="s">
        <v>38</v>
      </c>
      <c r="I1" s="168" t="s">
        <v>39</v>
      </c>
      <c r="J1" s="168" t="s">
        <v>40</v>
      </c>
    </row>
    <row r="2" spans="1:10" ht="15" thickTop="1">
      <c r="A2" s="3" t="s">
        <v>13</v>
      </c>
      <c r="B2" s="3" t="s">
        <v>4</v>
      </c>
      <c r="C2" t="s">
        <v>4</v>
      </c>
      <c r="F2" s="169" t="s">
        <v>41</v>
      </c>
      <c r="G2" s="170">
        <v>42673</v>
      </c>
      <c r="H2" s="165" t="s">
        <v>42</v>
      </c>
      <c r="I2" s="165">
        <v>3</v>
      </c>
      <c r="J2" s="166">
        <v>42</v>
      </c>
    </row>
    <row r="3" spans="1:10">
      <c r="A3" s="3" t="s">
        <v>11</v>
      </c>
      <c r="B3" s="3" t="s">
        <v>12</v>
      </c>
      <c r="C3" t="s">
        <v>12</v>
      </c>
      <c r="F3" s="169" t="s">
        <v>41</v>
      </c>
      <c r="G3" s="170">
        <v>42687</v>
      </c>
      <c r="H3" s="165" t="s">
        <v>42</v>
      </c>
      <c r="I3" s="165">
        <v>3</v>
      </c>
      <c r="J3" s="166">
        <v>42</v>
      </c>
    </row>
    <row r="4" spans="1:10">
      <c r="A4" s="3" t="s">
        <v>9</v>
      </c>
      <c r="B4" s="3" t="s">
        <v>6</v>
      </c>
      <c r="C4" t="s">
        <v>6</v>
      </c>
      <c r="F4" s="169" t="s">
        <v>41</v>
      </c>
      <c r="G4" s="170">
        <v>42764</v>
      </c>
      <c r="H4" s="165" t="s">
        <v>42</v>
      </c>
      <c r="I4" s="165">
        <v>3</v>
      </c>
      <c r="J4" s="166">
        <v>42</v>
      </c>
    </row>
    <row r="5" spans="1:10">
      <c r="A5" s="3" t="s">
        <v>7</v>
      </c>
      <c r="B5" s="3" t="s">
        <v>10</v>
      </c>
      <c r="C5" t="s">
        <v>10</v>
      </c>
      <c r="F5" s="169" t="s">
        <v>41</v>
      </c>
      <c r="G5" s="170">
        <v>42792</v>
      </c>
      <c r="H5" s="165" t="s">
        <v>42</v>
      </c>
      <c r="I5" s="165">
        <v>3</v>
      </c>
      <c r="J5" s="166">
        <v>42</v>
      </c>
    </row>
    <row r="6" spans="1:10">
      <c r="A6" s="3" t="s">
        <v>5</v>
      </c>
      <c r="B6" s="3" t="s">
        <v>14</v>
      </c>
      <c r="C6" t="s">
        <v>14</v>
      </c>
      <c r="F6" s="169" t="s">
        <v>41</v>
      </c>
      <c r="G6" s="170">
        <v>42813</v>
      </c>
      <c r="H6" s="165" t="s">
        <v>42</v>
      </c>
      <c r="I6" s="165">
        <v>3</v>
      </c>
      <c r="J6" s="166">
        <v>42</v>
      </c>
    </row>
    <row r="7" spans="1:10">
      <c r="A7" s="3" t="s">
        <v>3</v>
      </c>
    </row>
    <row r="8" spans="1:10">
      <c r="A8" s="3" t="s">
        <v>2</v>
      </c>
    </row>
    <row r="9" spans="1:10">
      <c r="A9" s="3" t="s">
        <v>1</v>
      </c>
    </row>
    <row r="10" spans="1:10">
      <c r="A10" s="3" t="s">
        <v>0</v>
      </c>
    </row>
  </sheetData>
  <pageMargins left="0.75" right="0.75" top="1" bottom="1" header="0.5" footer="0.5"/>
  <pageSetup paperSize="9" orientation="portrait" verticalDpi="1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2" workbookViewId="0">
      <selection activeCell="J6" sqref="J1:K1048576"/>
    </sheetView>
  </sheetViews>
  <sheetFormatPr baseColWidth="10" defaultColWidth="8.83203125" defaultRowHeight="14" x14ac:dyDescent="0"/>
  <cols>
    <col min="1" max="1" width="3.6640625" style="91" customWidth="1"/>
    <col min="2" max="2" width="15.1640625" style="20" customWidth="1"/>
    <col min="3" max="3" width="6.33203125" style="20" customWidth="1"/>
    <col min="4" max="4" width="21.83203125" style="20" bestFit="1" customWidth="1"/>
    <col min="5" max="5" width="21.1640625" style="20" customWidth="1"/>
    <col min="6" max="6" width="5.83203125" style="160" customWidth="1"/>
    <col min="7" max="7" width="4.83203125" style="20" customWidth="1"/>
    <col min="8" max="8" width="3.6640625" style="92" customWidth="1"/>
    <col min="9" max="9" width="22.1640625" style="20" customWidth="1"/>
    <col min="10" max="10" width="5.83203125" style="160" hidden="1" customWidth="1"/>
    <col min="11" max="11" width="5" style="20" hidden="1" customWidth="1"/>
    <col min="12" max="12" width="4.83203125" style="20" customWidth="1"/>
  </cols>
  <sheetData>
    <row r="1" spans="1:12" s="61" customFormat="1" ht="48">
      <c r="A1" s="179" t="s">
        <v>16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61" customFormat="1" ht="18" customHeight="1">
      <c r="A2" s="180" t="s">
        <v>36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s="61" customFormat="1" ht="16">
      <c r="A3" s="181" t="s">
        <v>17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61" customFormat="1" ht="23.25" customHeight="1">
      <c r="A4" s="182" t="s">
        <v>18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s="61" customFormat="1" ht="23.25" customHeight="1" thickBot="1">
      <c r="A5" s="182" t="s">
        <v>24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2" s="20" customFormat="1" ht="16" thickTop="1" thickBot="1">
      <c r="A6" s="62"/>
      <c r="B6" s="143" t="s">
        <v>25</v>
      </c>
      <c r="C6" s="144" t="s">
        <v>26</v>
      </c>
      <c r="D6" s="144" t="s">
        <v>27</v>
      </c>
      <c r="E6" s="144" t="s">
        <v>28</v>
      </c>
      <c r="F6" s="148"/>
      <c r="G6" s="145" t="s">
        <v>29</v>
      </c>
      <c r="H6" s="146"/>
      <c r="I6" s="147" t="s">
        <v>28</v>
      </c>
      <c r="J6" s="161"/>
      <c r="K6" s="63" t="str">
        <f>G6</f>
        <v>Pts</v>
      </c>
      <c r="L6" s="11"/>
    </row>
    <row r="7" spans="1:12" s="69" customFormat="1" ht="24.75" customHeight="1" thickTop="1">
      <c r="A7" s="64"/>
      <c r="B7" s="117">
        <f>Teams!G2</f>
        <v>42673</v>
      </c>
      <c r="C7" s="118" t="str">
        <f>TEXT(B7,"ddd")</f>
        <v>Sun</v>
      </c>
      <c r="D7" s="119" t="str">
        <f>Teams!H2</f>
        <v>11:30am-1:15pm</v>
      </c>
      <c r="E7" s="120" t="str">
        <f>Teams!B1</f>
        <v>SMC</v>
      </c>
      <c r="F7" s="149" t="b">
        <f t="shared" ref="F7:F43" si="0">ISNUMBER(G7)</f>
        <v>0</v>
      </c>
      <c r="G7" s="120" t="str">
        <f>Results!C8</f>
        <v/>
      </c>
      <c r="H7" s="120" t="s">
        <v>19</v>
      </c>
      <c r="I7" s="121" t="str">
        <f>Teams!B2</f>
        <v>Heriots</v>
      </c>
      <c r="J7" s="162" t="b">
        <f t="shared" ref="J7:J43" si="1">ISNUMBER(K7)</f>
        <v>0</v>
      </c>
      <c r="K7" s="68" t="str">
        <f>Results!C10</f>
        <v/>
      </c>
      <c r="L7" s="64"/>
    </row>
    <row r="8" spans="1:12" s="69" customFormat="1" ht="24" hidden="1" customHeight="1">
      <c r="A8" s="64"/>
      <c r="B8" s="122"/>
      <c r="C8" s="70" t="str">
        <f t="shared" ref="C8:C22" si="2">TEXT(B8,"ddd")</f>
        <v>Sat</v>
      </c>
      <c r="D8" s="71"/>
      <c r="E8" s="72"/>
      <c r="F8" s="150" t="b">
        <f t="shared" si="0"/>
        <v>0</v>
      </c>
      <c r="G8" s="72"/>
      <c r="H8" s="72" t="s">
        <v>19</v>
      </c>
      <c r="I8" s="123"/>
      <c r="J8" s="162" t="b">
        <f t="shared" si="1"/>
        <v>0</v>
      </c>
      <c r="K8" s="68"/>
      <c r="L8" s="64"/>
    </row>
    <row r="9" spans="1:12" s="69" customFormat="1" ht="24.75" customHeight="1">
      <c r="A9" s="64"/>
      <c r="B9" s="124">
        <f>Teams!G2</f>
        <v>42673</v>
      </c>
      <c r="C9" s="73" t="str">
        <f t="shared" si="2"/>
        <v>Sun</v>
      </c>
      <c r="D9" s="74" t="str">
        <f>Teams!H2</f>
        <v>11:30am-1:15pm</v>
      </c>
      <c r="E9" s="75" t="str">
        <f>Teams!B4</f>
        <v>MA 2</v>
      </c>
      <c r="F9" s="151" t="b">
        <f t="shared" si="0"/>
        <v>0</v>
      </c>
      <c r="G9" s="75" t="str">
        <f>Results!J8</f>
        <v/>
      </c>
      <c r="H9" s="75" t="s">
        <v>19</v>
      </c>
      <c r="I9" s="125" t="str">
        <f>Teams!B3</f>
        <v>Watsons</v>
      </c>
      <c r="J9" s="162" t="b">
        <f t="shared" si="1"/>
        <v>0</v>
      </c>
      <c r="K9" s="68" t="str">
        <f>Results!J10</f>
        <v/>
      </c>
      <c r="L9" s="64"/>
    </row>
    <row r="10" spans="1:12" s="69" customFormat="1" ht="24.75" customHeight="1" thickBot="1">
      <c r="A10" s="64"/>
      <c r="B10" s="126">
        <f>Teams!G2</f>
        <v>42673</v>
      </c>
      <c r="C10" s="127" t="str">
        <f t="shared" si="2"/>
        <v>Sun</v>
      </c>
      <c r="D10" s="128" t="str">
        <f>Teams!H2</f>
        <v>11:30am-1:15pm</v>
      </c>
      <c r="E10" s="129" t="str">
        <f>Teams!B6</f>
        <v>MA 1</v>
      </c>
      <c r="F10" s="152" t="b">
        <f t="shared" si="0"/>
        <v>0</v>
      </c>
      <c r="G10" s="129" t="str">
        <f>Results!Q8</f>
        <v/>
      </c>
      <c r="H10" s="129" t="s">
        <v>19</v>
      </c>
      <c r="I10" s="130" t="str">
        <f>Teams!B5</f>
        <v>MES</v>
      </c>
      <c r="J10" s="163" t="b">
        <f t="shared" si="1"/>
        <v>0</v>
      </c>
      <c r="K10" s="76" t="str">
        <f>Results!Q10</f>
        <v/>
      </c>
      <c r="L10" s="64"/>
    </row>
    <row r="11" spans="1:12" s="69" customFormat="1" ht="24.75" customHeight="1" thickTop="1">
      <c r="A11" s="64"/>
      <c r="B11" s="131">
        <f>Teams!G3</f>
        <v>42687</v>
      </c>
      <c r="C11" s="132" t="str">
        <f t="shared" si="2"/>
        <v>Sun</v>
      </c>
      <c r="D11" s="133" t="str">
        <f>Teams!H3</f>
        <v>11:30am-1:15pm</v>
      </c>
      <c r="E11" s="134" t="str">
        <f>Teams!B4</f>
        <v>MA 2</v>
      </c>
      <c r="F11" s="153" t="b">
        <f t="shared" si="0"/>
        <v>0</v>
      </c>
      <c r="G11" s="134" t="str">
        <f>Results!C14</f>
        <v/>
      </c>
      <c r="H11" s="134" t="s">
        <v>19</v>
      </c>
      <c r="I11" s="135" t="str">
        <f>Teams!B5</f>
        <v>MES</v>
      </c>
      <c r="J11" s="164" t="b">
        <f t="shared" si="1"/>
        <v>0</v>
      </c>
      <c r="K11" s="77" t="str">
        <f>Results!C16</f>
        <v/>
      </c>
      <c r="L11" s="64"/>
    </row>
    <row r="12" spans="1:12" s="69" customFormat="1" ht="24.75" customHeight="1">
      <c r="A12" s="64"/>
      <c r="B12" s="136">
        <f>Teams!G3</f>
        <v>42687</v>
      </c>
      <c r="C12" s="65" t="str">
        <f t="shared" si="2"/>
        <v>Sun</v>
      </c>
      <c r="D12" s="66" t="str">
        <f>Teams!H3</f>
        <v>11:30am-1:15pm</v>
      </c>
      <c r="E12" s="67" t="str">
        <f>Teams!B6</f>
        <v>MA 1</v>
      </c>
      <c r="F12" s="154" t="b">
        <f t="shared" si="0"/>
        <v>0</v>
      </c>
      <c r="G12" s="67" t="str">
        <f>Results!J14</f>
        <v/>
      </c>
      <c r="H12" s="67" t="s">
        <v>19</v>
      </c>
      <c r="I12" s="137" t="str">
        <f>Teams!B1</f>
        <v>SMC</v>
      </c>
      <c r="J12" s="162" t="b">
        <f t="shared" si="1"/>
        <v>0</v>
      </c>
      <c r="K12" s="68" t="str">
        <f>Results!J16</f>
        <v/>
      </c>
      <c r="L12" s="64"/>
    </row>
    <row r="13" spans="1:12" s="69" customFormat="1" ht="24.75" customHeight="1" thickBot="1">
      <c r="A13" s="64"/>
      <c r="B13" s="138">
        <f>Teams!G3</f>
        <v>42687</v>
      </c>
      <c r="C13" s="139" t="str">
        <f t="shared" si="2"/>
        <v>Sun</v>
      </c>
      <c r="D13" s="140" t="str">
        <f>Teams!H3</f>
        <v>11:30am-1:15pm</v>
      </c>
      <c r="E13" s="141" t="str">
        <f>Teams!B2</f>
        <v>Heriots</v>
      </c>
      <c r="F13" s="155" t="b">
        <f t="shared" si="0"/>
        <v>0</v>
      </c>
      <c r="G13" s="141" t="str">
        <f>Results!Q14</f>
        <v/>
      </c>
      <c r="H13" s="141" t="s">
        <v>19</v>
      </c>
      <c r="I13" s="142" t="str">
        <f>Teams!B3</f>
        <v>Watsons</v>
      </c>
      <c r="J13" s="163" t="b">
        <f t="shared" si="1"/>
        <v>0</v>
      </c>
      <c r="K13" s="76" t="str">
        <f>Results!Q16</f>
        <v/>
      </c>
      <c r="L13" s="64"/>
    </row>
    <row r="14" spans="1:12" s="69" customFormat="1" ht="24.75" customHeight="1" thickTop="1">
      <c r="A14" s="64"/>
      <c r="B14" s="117">
        <f>Teams!G4</f>
        <v>42764</v>
      </c>
      <c r="C14" s="118" t="str">
        <f t="shared" si="2"/>
        <v>Sun</v>
      </c>
      <c r="D14" s="119" t="str">
        <f>Teams!H4</f>
        <v>11:30am-1:15pm</v>
      </c>
      <c r="E14" s="120" t="str">
        <f>Teams!B3</f>
        <v>Watsons</v>
      </c>
      <c r="F14" s="149" t="b">
        <f t="shared" si="0"/>
        <v>0</v>
      </c>
      <c r="G14" s="120" t="str">
        <f>Results!C20</f>
        <v/>
      </c>
      <c r="H14" s="120" t="s">
        <v>19</v>
      </c>
      <c r="I14" s="121" t="str">
        <f>Teams!B1</f>
        <v>SMC</v>
      </c>
      <c r="J14" s="162" t="b">
        <f t="shared" si="1"/>
        <v>0</v>
      </c>
      <c r="K14" s="68" t="str">
        <f>Results!C22</f>
        <v/>
      </c>
      <c r="L14" s="64"/>
    </row>
    <row r="15" spans="1:12" s="69" customFormat="1" ht="24.75" customHeight="1">
      <c r="A15" s="64"/>
      <c r="B15" s="124">
        <f>Teams!G4</f>
        <v>42764</v>
      </c>
      <c r="C15" s="73" t="str">
        <f t="shared" si="2"/>
        <v>Sun</v>
      </c>
      <c r="D15" s="74" t="str">
        <f>Teams!H4</f>
        <v>11:30am-1:15pm</v>
      </c>
      <c r="E15" s="75" t="str">
        <f>Teams!B2</f>
        <v>Heriots</v>
      </c>
      <c r="F15" s="151" t="b">
        <f t="shared" si="0"/>
        <v>0</v>
      </c>
      <c r="G15" s="75" t="str">
        <f>Results!J20</f>
        <v/>
      </c>
      <c r="H15" s="75" t="s">
        <v>19</v>
      </c>
      <c r="I15" s="125" t="str">
        <f>Teams!B5</f>
        <v>MES</v>
      </c>
      <c r="J15" s="162" t="b">
        <f t="shared" si="1"/>
        <v>0</v>
      </c>
      <c r="K15" s="68" t="str">
        <f>Results!J22</f>
        <v/>
      </c>
      <c r="L15" s="64"/>
    </row>
    <row r="16" spans="1:12" s="69" customFormat="1" ht="24.75" customHeight="1" thickBot="1">
      <c r="A16" s="64"/>
      <c r="B16" s="126">
        <f>Teams!G4</f>
        <v>42764</v>
      </c>
      <c r="C16" s="127" t="str">
        <f t="shared" si="2"/>
        <v>Sun</v>
      </c>
      <c r="D16" s="128" t="str">
        <f>Teams!H4</f>
        <v>11:30am-1:15pm</v>
      </c>
      <c r="E16" s="129" t="str">
        <f>Teams!B4</f>
        <v>MA 2</v>
      </c>
      <c r="F16" s="152" t="b">
        <f t="shared" si="0"/>
        <v>0</v>
      </c>
      <c r="G16" s="129" t="str">
        <f>Results!Q20</f>
        <v/>
      </c>
      <c r="H16" s="129" t="s">
        <v>19</v>
      </c>
      <c r="I16" s="130" t="str">
        <f>Teams!B6</f>
        <v>MA 1</v>
      </c>
      <c r="J16" s="163" t="b">
        <f t="shared" si="1"/>
        <v>0</v>
      </c>
      <c r="K16" s="76" t="str">
        <f>Results!Q22</f>
        <v/>
      </c>
      <c r="L16" s="64"/>
    </row>
    <row r="17" spans="1:12" s="69" customFormat="1" ht="23.25" customHeight="1" thickTop="1">
      <c r="A17" s="64"/>
      <c r="B17" s="131">
        <f>Teams!G5</f>
        <v>42792</v>
      </c>
      <c r="C17" s="132" t="str">
        <f t="shared" si="2"/>
        <v>Sun</v>
      </c>
      <c r="D17" s="133" t="str">
        <f>Teams!H5</f>
        <v>11:30am-1:15pm</v>
      </c>
      <c r="E17" s="134" t="str">
        <f>Teams!B2</f>
        <v>Heriots</v>
      </c>
      <c r="F17" s="153" t="b">
        <f>ISNUMBER(G17)</f>
        <v>0</v>
      </c>
      <c r="G17" s="134" t="str">
        <f>Results!C26</f>
        <v/>
      </c>
      <c r="H17" s="134" t="s">
        <v>19</v>
      </c>
      <c r="I17" s="135" t="str">
        <f>Teams!B4</f>
        <v>MA 2</v>
      </c>
      <c r="J17" s="162" t="b">
        <f>ISNUMBER(K17)</f>
        <v>0</v>
      </c>
      <c r="K17" s="68" t="str">
        <f>Results!C28</f>
        <v/>
      </c>
      <c r="L17" s="64"/>
    </row>
    <row r="18" spans="1:12" s="69" customFormat="1" ht="22.75" customHeight="1">
      <c r="A18" s="64"/>
      <c r="B18" s="136">
        <f>Teams!G5</f>
        <v>42792</v>
      </c>
      <c r="C18" s="65" t="str">
        <f t="shared" si="2"/>
        <v>Sun</v>
      </c>
      <c r="D18" s="66" t="str">
        <f>Teams!H5</f>
        <v>11:30am-1:15pm</v>
      </c>
      <c r="E18" s="67" t="str">
        <f>Teams!B3</f>
        <v>Watsons</v>
      </c>
      <c r="F18" s="154" t="b">
        <f t="shared" si="0"/>
        <v>0</v>
      </c>
      <c r="G18" s="67" t="str">
        <f>Results!J26</f>
        <v/>
      </c>
      <c r="H18" s="67" t="s">
        <v>19</v>
      </c>
      <c r="I18" s="137" t="str">
        <f>Teams!B6</f>
        <v>MA 1</v>
      </c>
      <c r="J18" s="162" t="b">
        <f t="shared" si="1"/>
        <v>0</v>
      </c>
      <c r="K18" s="68" t="str">
        <f>Results!J28</f>
        <v/>
      </c>
      <c r="L18" s="64"/>
    </row>
    <row r="19" spans="1:12" s="69" customFormat="1" ht="24.75" customHeight="1" thickBot="1">
      <c r="A19" s="64"/>
      <c r="B19" s="138">
        <f>Teams!G5</f>
        <v>42792</v>
      </c>
      <c r="C19" s="139" t="str">
        <f t="shared" si="2"/>
        <v>Sun</v>
      </c>
      <c r="D19" s="140" t="str">
        <f>Teams!H5</f>
        <v>11:30am-1:15pm</v>
      </c>
      <c r="E19" s="141" t="str">
        <f>Teams!B5</f>
        <v>MES</v>
      </c>
      <c r="F19" s="155" t="b">
        <f t="shared" si="0"/>
        <v>0</v>
      </c>
      <c r="G19" s="141" t="str">
        <f>Results!Q26</f>
        <v/>
      </c>
      <c r="H19" s="141" t="s">
        <v>19</v>
      </c>
      <c r="I19" s="142" t="str">
        <f>Teams!B1</f>
        <v>SMC</v>
      </c>
      <c r="J19" s="163" t="b">
        <f t="shared" si="1"/>
        <v>0</v>
      </c>
      <c r="K19" s="76" t="str">
        <f>Results!Q28</f>
        <v/>
      </c>
      <c r="L19" s="64"/>
    </row>
    <row r="20" spans="1:12" s="69" customFormat="1" ht="24.75" customHeight="1" thickTop="1">
      <c r="A20" s="64"/>
      <c r="B20" s="117">
        <f>Teams!G6</f>
        <v>42813</v>
      </c>
      <c r="C20" s="118" t="str">
        <f t="shared" si="2"/>
        <v>Sun</v>
      </c>
      <c r="D20" s="119" t="str">
        <f>Teams!H6</f>
        <v>11:30am-1:15pm</v>
      </c>
      <c r="E20" s="120" t="str">
        <f>Teams!B5</f>
        <v>MES</v>
      </c>
      <c r="F20" s="149" t="b">
        <f t="shared" si="0"/>
        <v>0</v>
      </c>
      <c r="G20" s="120" t="str">
        <f>Results!C32</f>
        <v/>
      </c>
      <c r="H20" s="120" t="s">
        <v>19</v>
      </c>
      <c r="I20" s="121" t="str">
        <f>Teams!B3</f>
        <v>Watsons</v>
      </c>
      <c r="J20" s="162" t="b">
        <f t="shared" si="1"/>
        <v>0</v>
      </c>
      <c r="K20" s="68" t="str">
        <f>Results!C34</f>
        <v/>
      </c>
      <c r="L20" s="64"/>
    </row>
    <row r="21" spans="1:12" s="69" customFormat="1" ht="24.75" customHeight="1">
      <c r="A21" s="64"/>
      <c r="B21" s="124">
        <f>Teams!G6</f>
        <v>42813</v>
      </c>
      <c r="C21" s="73" t="str">
        <f t="shared" si="2"/>
        <v>Sun</v>
      </c>
      <c r="D21" s="74" t="str">
        <f>Teams!H6</f>
        <v>11:30am-1:15pm</v>
      </c>
      <c r="E21" s="75" t="str">
        <f>Teams!B1</f>
        <v>SMC</v>
      </c>
      <c r="F21" s="151" t="b">
        <f t="shared" si="0"/>
        <v>0</v>
      </c>
      <c r="G21" s="75" t="str">
        <f>Results!J32</f>
        <v/>
      </c>
      <c r="H21" s="75" t="s">
        <v>19</v>
      </c>
      <c r="I21" s="125" t="str">
        <f>Teams!B4</f>
        <v>MA 2</v>
      </c>
      <c r="J21" s="162" t="b">
        <f t="shared" si="1"/>
        <v>0</v>
      </c>
      <c r="K21" s="68" t="str">
        <f>Results!J34</f>
        <v/>
      </c>
      <c r="L21" s="64"/>
    </row>
    <row r="22" spans="1:12" s="69" customFormat="1" ht="24.75" customHeight="1" thickBot="1">
      <c r="A22" s="64"/>
      <c r="B22" s="126">
        <f>Teams!G6</f>
        <v>42813</v>
      </c>
      <c r="C22" s="127" t="str">
        <f t="shared" si="2"/>
        <v>Sun</v>
      </c>
      <c r="D22" s="128" t="str">
        <f>Teams!H6</f>
        <v>11:30am-1:15pm</v>
      </c>
      <c r="E22" s="129" t="str">
        <f>Teams!B6</f>
        <v>MA 1</v>
      </c>
      <c r="F22" s="152" t="b">
        <f t="shared" si="0"/>
        <v>0</v>
      </c>
      <c r="G22" s="129" t="str">
        <f>Results!Q32</f>
        <v/>
      </c>
      <c r="H22" s="129" t="s">
        <v>19</v>
      </c>
      <c r="I22" s="130" t="str">
        <f>Teams!B2</f>
        <v>Heriots</v>
      </c>
      <c r="J22" s="162" t="b">
        <f t="shared" si="1"/>
        <v>0</v>
      </c>
      <c r="K22" s="68" t="str">
        <f>Results!Q34</f>
        <v/>
      </c>
      <c r="L22" s="64"/>
    </row>
    <row r="23" spans="1:12" s="69" customFormat="1" ht="24.75" hidden="1" customHeight="1">
      <c r="A23" s="64"/>
      <c r="B23" s="79"/>
      <c r="C23" s="79"/>
      <c r="D23" s="80"/>
      <c r="E23" s="81"/>
      <c r="F23" s="156"/>
      <c r="G23" s="81"/>
      <c r="H23" s="82"/>
      <c r="I23" s="81"/>
      <c r="J23" s="157"/>
      <c r="K23" s="78"/>
      <c r="L23" s="64"/>
    </row>
    <row r="24" spans="1:12" s="69" customFormat="1" ht="16.5" hidden="1" customHeight="1">
      <c r="A24" s="64"/>
      <c r="B24" s="83"/>
      <c r="C24" s="83"/>
      <c r="D24" s="84"/>
      <c r="E24" s="78"/>
      <c r="F24" s="157"/>
      <c r="G24" s="78"/>
      <c r="H24" s="85"/>
      <c r="I24" s="78"/>
      <c r="J24" s="157"/>
      <c r="K24" s="78"/>
      <c r="L24" s="64"/>
    </row>
    <row r="25" spans="1:12" s="69" customFormat="1" ht="24.75" hidden="1" customHeight="1">
      <c r="A25" s="64"/>
      <c r="B25" s="83"/>
      <c r="C25" s="83"/>
      <c r="D25" s="84"/>
      <c r="E25" s="78"/>
      <c r="F25" s="157"/>
      <c r="G25" s="78"/>
      <c r="H25" s="85"/>
      <c r="I25" s="78"/>
      <c r="J25" s="157"/>
      <c r="K25" s="78"/>
      <c r="L25" s="64"/>
    </row>
    <row r="26" spans="1:12" s="69" customFormat="1" ht="24.75" hidden="1" customHeight="1">
      <c r="A26" s="64"/>
      <c r="B26" s="83"/>
      <c r="C26" s="83"/>
      <c r="D26" s="84"/>
      <c r="E26" s="78"/>
      <c r="F26" s="157"/>
      <c r="G26" s="78"/>
      <c r="H26" s="85"/>
      <c r="I26" s="78"/>
      <c r="J26" s="157"/>
      <c r="K26" s="78"/>
      <c r="L26" s="64"/>
    </row>
    <row r="27" spans="1:12" s="69" customFormat="1" ht="24.75" hidden="1" customHeight="1">
      <c r="A27" s="64"/>
      <c r="B27" s="83"/>
      <c r="C27" s="83"/>
      <c r="D27" s="84"/>
      <c r="E27" s="78"/>
      <c r="F27" s="157"/>
      <c r="G27" s="78"/>
      <c r="H27" s="85"/>
      <c r="I27" s="78"/>
      <c r="J27" s="157"/>
      <c r="K27" s="78"/>
      <c r="L27" s="64"/>
    </row>
    <row r="28" spans="1:12" s="69" customFormat="1" ht="16.5" hidden="1" customHeight="1">
      <c r="A28" s="64"/>
      <c r="B28" s="83"/>
      <c r="C28" s="83"/>
      <c r="D28" s="84"/>
      <c r="E28" s="78"/>
      <c r="F28" s="157"/>
      <c r="G28" s="78"/>
      <c r="H28" s="85"/>
      <c r="I28" s="78"/>
      <c r="J28" s="157"/>
      <c r="K28" s="78"/>
      <c r="L28" s="64"/>
    </row>
    <row r="29" spans="1:12" s="69" customFormat="1" ht="24.75" hidden="1" customHeight="1">
      <c r="A29" s="64"/>
      <c r="B29" s="83"/>
      <c r="C29" s="83"/>
      <c r="D29" s="84"/>
      <c r="E29" s="78"/>
      <c r="F29" s="157"/>
      <c r="G29" s="78"/>
      <c r="H29" s="85"/>
      <c r="I29" s="78"/>
      <c r="J29" s="157"/>
      <c r="K29" s="78"/>
      <c r="L29" s="64"/>
    </row>
    <row r="30" spans="1:12" s="69" customFormat="1" ht="16.5" hidden="1" customHeight="1">
      <c r="A30" s="64"/>
      <c r="B30" s="83"/>
      <c r="C30" s="83"/>
      <c r="D30" s="84"/>
      <c r="E30" s="78"/>
      <c r="F30" s="157"/>
      <c r="G30" s="78"/>
      <c r="H30" s="85"/>
      <c r="I30" s="78"/>
      <c r="J30" s="157"/>
      <c r="K30" s="78"/>
      <c r="L30" s="64"/>
    </row>
    <row r="31" spans="1:12" s="69" customFormat="1" ht="24.75" hidden="1" customHeight="1">
      <c r="A31" s="64"/>
      <c r="B31" s="83"/>
      <c r="C31" s="83"/>
      <c r="D31" s="84"/>
      <c r="E31" s="78"/>
      <c r="F31" s="157"/>
      <c r="G31" s="78"/>
      <c r="H31" s="85"/>
      <c r="I31" s="78"/>
      <c r="J31" s="157"/>
      <c r="K31" s="78"/>
      <c r="L31" s="64"/>
    </row>
    <row r="32" spans="1:12" s="69" customFormat="1" ht="24.75" hidden="1" customHeight="1">
      <c r="A32" s="64"/>
      <c r="B32" s="83"/>
      <c r="C32" s="83"/>
      <c r="D32" s="84"/>
      <c r="E32" s="78"/>
      <c r="F32" s="157" t="b">
        <f t="shared" si="0"/>
        <v>0</v>
      </c>
      <c r="G32" s="78"/>
      <c r="H32" s="85" t="s">
        <v>19</v>
      </c>
      <c r="I32" s="78"/>
      <c r="J32" s="157" t="b">
        <f t="shared" si="1"/>
        <v>0</v>
      </c>
      <c r="K32" s="78"/>
      <c r="L32" s="64"/>
    </row>
    <row r="33" spans="1:12" s="69" customFormat="1" ht="24.75" hidden="1" customHeight="1">
      <c r="A33" s="64"/>
      <c r="B33" s="83"/>
      <c r="C33" s="83"/>
      <c r="D33" s="84"/>
      <c r="E33" s="78"/>
      <c r="F33" s="157" t="b">
        <f t="shared" si="0"/>
        <v>0</v>
      </c>
      <c r="G33" s="78"/>
      <c r="H33" s="85" t="s">
        <v>19</v>
      </c>
      <c r="I33" s="78"/>
      <c r="J33" s="157" t="b">
        <f t="shared" si="1"/>
        <v>0</v>
      </c>
      <c r="K33" s="78"/>
      <c r="L33" s="64"/>
    </row>
    <row r="34" spans="1:12" s="69" customFormat="1" ht="24.75" hidden="1" customHeight="1">
      <c r="A34" s="64"/>
      <c r="B34" s="83"/>
      <c r="C34" s="83"/>
      <c r="D34" s="84"/>
      <c r="E34" s="78"/>
      <c r="F34" s="157" t="b">
        <f t="shared" si="0"/>
        <v>0</v>
      </c>
      <c r="G34" s="78"/>
      <c r="H34" s="85" t="s">
        <v>19</v>
      </c>
      <c r="I34" s="78"/>
      <c r="J34" s="157" t="b">
        <f t="shared" si="1"/>
        <v>0</v>
      </c>
      <c r="K34" s="78"/>
      <c r="L34" s="64"/>
    </row>
    <row r="35" spans="1:12" s="69" customFormat="1" ht="24.75" hidden="1" customHeight="1">
      <c r="A35" s="64"/>
      <c r="B35" s="83"/>
      <c r="C35" s="83"/>
      <c r="D35" s="84"/>
      <c r="E35" s="78"/>
      <c r="F35" s="157" t="b">
        <f t="shared" si="0"/>
        <v>0</v>
      </c>
      <c r="G35" s="78"/>
      <c r="H35" s="85" t="s">
        <v>19</v>
      </c>
      <c r="I35" s="78"/>
      <c r="J35" s="157" t="b">
        <f t="shared" si="1"/>
        <v>0</v>
      </c>
      <c r="K35" s="78"/>
      <c r="L35" s="64"/>
    </row>
    <row r="36" spans="1:12" s="69" customFormat="1" ht="24" hidden="1" customHeight="1">
      <c r="A36" s="64"/>
      <c r="B36" s="83"/>
      <c r="C36" s="83"/>
      <c r="D36" s="84"/>
      <c r="E36" s="78"/>
      <c r="F36" s="157" t="b">
        <f t="shared" si="0"/>
        <v>0</v>
      </c>
      <c r="G36" s="78"/>
      <c r="H36" s="85" t="s">
        <v>19</v>
      </c>
      <c r="I36" s="78"/>
      <c r="J36" s="157" t="b">
        <f t="shared" si="1"/>
        <v>0</v>
      </c>
      <c r="K36" s="78"/>
      <c r="L36" s="64"/>
    </row>
    <row r="37" spans="1:12" s="69" customFormat="1" ht="24.75" hidden="1" customHeight="1">
      <c r="A37" s="64"/>
      <c r="B37" s="83"/>
      <c r="C37" s="83"/>
      <c r="D37" s="84"/>
      <c r="E37" s="78"/>
      <c r="F37" s="157" t="b">
        <f t="shared" si="0"/>
        <v>0</v>
      </c>
      <c r="G37" s="78"/>
      <c r="H37" s="85" t="s">
        <v>19</v>
      </c>
      <c r="I37" s="78"/>
      <c r="J37" s="157" t="b">
        <f t="shared" si="1"/>
        <v>0</v>
      </c>
      <c r="K37" s="78"/>
      <c r="L37" s="64"/>
    </row>
    <row r="38" spans="1:12" s="69" customFormat="1" ht="24.75" hidden="1" customHeight="1">
      <c r="A38" s="64"/>
      <c r="B38" s="64"/>
      <c r="C38" s="64"/>
      <c r="D38" s="64"/>
      <c r="E38" s="64"/>
      <c r="F38" s="158"/>
      <c r="G38" s="64"/>
      <c r="H38" s="64"/>
      <c r="I38" s="64"/>
      <c r="J38" s="158"/>
      <c r="K38" s="64"/>
      <c r="L38" s="64"/>
    </row>
    <row r="39" spans="1:12" s="69" customFormat="1" ht="24.75" hidden="1" customHeight="1">
      <c r="A39" s="64"/>
      <c r="B39" s="83"/>
      <c r="C39" s="83"/>
      <c r="D39" s="84"/>
      <c r="E39" s="78"/>
      <c r="F39" s="157" t="b">
        <f t="shared" si="0"/>
        <v>0</v>
      </c>
      <c r="G39" s="78"/>
      <c r="H39" s="85" t="s">
        <v>19</v>
      </c>
      <c r="I39" s="78"/>
      <c r="J39" s="157" t="b">
        <f t="shared" si="1"/>
        <v>0</v>
      </c>
      <c r="K39" s="78"/>
      <c r="L39" s="64"/>
    </row>
    <row r="40" spans="1:12" s="69" customFormat="1" ht="24.75" hidden="1" customHeight="1">
      <c r="A40" s="64"/>
      <c r="B40" s="83"/>
      <c r="C40" s="83"/>
      <c r="D40" s="84"/>
      <c r="E40" s="78"/>
      <c r="F40" s="157" t="b">
        <f t="shared" si="0"/>
        <v>0</v>
      </c>
      <c r="G40" s="78"/>
      <c r="H40" s="85" t="s">
        <v>19</v>
      </c>
      <c r="I40" s="78"/>
      <c r="J40" s="157" t="b">
        <f t="shared" si="1"/>
        <v>0</v>
      </c>
      <c r="K40" s="78"/>
      <c r="L40" s="64"/>
    </row>
    <row r="41" spans="1:12" s="69" customFormat="1" ht="24" hidden="1" customHeight="1">
      <c r="A41" s="64"/>
      <c r="B41" s="83"/>
      <c r="C41" s="83"/>
      <c r="D41" s="84"/>
      <c r="E41" s="78"/>
      <c r="F41" s="157" t="b">
        <f t="shared" si="0"/>
        <v>0</v>
      </c>
      <c r="G41" s="78"/>
      <c r="H41" s="85" t="s">
        <v>19</v>
      </c>
      <c r="I41" s="78"/>
      <c r="J41" s="157" t="b">
        <f t="shared" si="1"/>
        <v>0</v>
      </c>
      <c r="K41" s="78"/>
      <c r="L41" s="64"/>
    </row>
    <row r="42" spans="1:12" s="69" customFormat="1" ht="24.75" hidden="1" customHeight="1">
      <c r="A42" s="64"/>
      <c r="B42" s="64"/>
      <c r="C42" s="64"/>
      <c r="D42" s="64"/>
      <c r="E42" s="64"/>
      <c r="F42" s="158"/>
      <c r="G42" s="64"/>
      <c r="H42" s="64"/>
      <c r="I42" s="64"/>
      <c r="J42" s="158"/>
      <c r="K42" s="64"/>
      <c r="L42" s="64"/>
    </row>
    <row r="43" spans="1:12" s="69" customFormat="1" ht="24.75" hidden="1" customHeight="1">
      <c r="A43" s="64"/>
      <c r="B43" s="83"/>
      <c r="C43" s="83"/>
      <c r="D43" s="84"/>
      <c r="E43" s="78"/>
      <c r="F43" s="157" t="b">
        <f t="shared" si="0"/>
        <v>0</v>
      </c>
      <c r="G43" s="78"/>
      <c r="H43" s="85" t="s">
        <v>19</v>
      </c>
      <c r="I43" s="78"/>
      <c r="J43" s="157" t="b">
        <f t="shared" si="1"/>
        <v>0</v>
      </c>
      <c r="K43" s="78"/>
      <c r="L43" s="64"/>
    </row>
    <row r="44" spans="1:12" s="69" customFormat="1" ht="24.75" hidden="1" customHeight="1">
      <c r="A44" s="64"/>
      <c r="B44" s="83"/>
      <c r="C44" s="83"/>
      <c r="D44" s="84"/>
      <c r="E44" s="78"/>
      <c r="F44" s="157"/>
      <c r="G44" s="78"/>
      <c r="H44" s="85"/>
      <c r="I44" s="78"/>
      <c r="J44" s="157"/>
      <c r="K44" s="78"/>
      <c r="L44" s="64"/>
    </row>
    <row r="45" spans="1:12" s="69" customFormat="1" ht="16.5" hidden="1" customHeight="1">
      <c r="A45" s="64"/>
      <c r="B45" s="83"/>
      <c r="C45" s="83"/>
      <c r="D45" s="84"/>
      <c r="E45" s="78"/>
      <c r="F45" s="157"/>
      <c r="G45" s="78"/>
      <c r="H45" s="85"/>
      <c r="I45" s="78"/>
      <c r="J45" s="157"/>
      <c r="K45" s="78"/>
      <c r="L45" s="64"/>
    </row>
    <row r="46" spans="1:12" s="69" customFormat="1" ht="24.75" hidden="1" customHeight="1">
      <c r="A46" s="64"/>
      <c r="B46" s="83"/>
      <c r="C46" s="83"/>
      <c r="D46" s="84"/>
      <c r="E46" s="78"/>
      <c r="F46" s="157"/>
      <c r="G46" s="78"/>
      <c r="H46" s="85"/>
      <c r="I46" s="78"/>
      <c r="J46" s="157"/>
      <c r="K46" s="78"/>
      <c r="L46" s="64"/>
    </row>
    <row r="47" spans="1:12" s="69" customFormat="1" ht="27" hidden="1" customHeight="1">
      <c r="A47" s="64"/>
      <c r="B47" s="83"/>
      <c r="C47" s="83"/>
      <c r="D47" s="84"/>
      <c r="E47" s="78"/>
      <c r="F47" s="157"/>
      <c r="G47" s="78"/>
      <c r="H47" s="85"/>
      <c r="I47" s="78"/>
      <c r="J47" s="157"/>
      <c r="K47" s="78"/>
      <c r="L47" s="64"/>
    </row>
    <row r="48" spans="1:12" s="69" customFormat="1" ht="27" hidden="1" customHeight="1">
      <c r="A48" s="64"/>
      <c r="B48" s="83"/>
      <c r="C48" s="83"/>
      <c r="D48" s="84"/>
      <c r="E48" s="78"/>
      <c r="F48" s="157"/>
      <c r="G48" s="78"/>
      <c r="H48" s="85"/>
      <c r="I48" s="78"/>
      <c r="J48" s="157"/>
      <c r="K48" s="78"/>
      <c r="L48" s="64"/>
    </row>
    <row r="49" spans="1:12" s="69" customFormat="1" ht="20.25" hidden="1" customHeight="1">
      <c r="A49" s="64"/>
      <c r="B49" s="83"/>
      <c r="C49" s="83"/>
      <c r="D49" s="84"/>
      <c r="E49" s="78"/>
      <c r="F49" s="157"/>
      <c r="G49" s="78"/>
      <c r="H49" s="85"/>
      <c r="I49" s="78"/>
      <c r="J49" s="157"/>
      <c r="K49" s="78"/>
      <c r="L49" s="64"/>
    </row>
    <row r="50" spans="1:12" s="69" customFormat="1" ht="24.75" hidden="1" customHeight="1">
      <c r="A50" s="64"/>
      <c r="B50" s="83"/>
      <c r="C50" s="83"/>
      <c r="D50" s="84"/>
      <c r="E50" s="78"/>
      <c r="F50" s="157"/>
      <c r="G50" s="78"/>
      <c r="H50" s="85"/>
      <c r="I50" s="78"/>
      <c r="J50" s="157"/>
      <c r="K50" s="78"/>
      <c r="L50" s="64"/>
    </row>
    <row r="51" spans="1:12" s="69" customFormat="1" ht="24.75" hidden="1" customHeight="1">
      <c r="A51" s="64"/>
      <c r="B51" s="83"/>
      <c r="C51" s="83"/>
      <c r="D51" s="84"/>
      <c r="E51" s="78"/>
      <c r="F51" s="157"/>
      <c r="G51" s="78"/>
      <c r="H51" s="85"/>
      <c r="I51" s="78"/>
      <c r="J51" s="157"/>
      <c r="K51" s="78"/>
      <c r="L51" s="64"/>
    </row>
    <row r="52" spans="1:12" s="69" customFormat="1" ht="24.75" hidden="1" customHeight="1">
      <c r="A52" s="64"/>
      <c r="B52" s="83"/>
      <c r="C52" s="83"/>
      <c r="D52" s="84"/>
      <c r="E52" s="78"/>
      <c r="F52" s="157"/>
      <c r="G52" s="78"/>
      <c r="H52" s="85"/>
      <c r="I52" s="78"/>
      <c r="J52" s="157"/>
      <c r="K52" s="78"/>
      <c r="L52" s="64"/>
    </row>
    <row r="53" spans="1:12" s="69" customFormat="1" ht="24.75" hidden="1" customHeight="1">
      <c r="A53" s="64"/>
      <c r="B53" s="83"/>
      <c r="C53" s="83"/>
      <c r="D53" s="84"/>
      <c r="E53" s="78"/>
      <c r="F53" s="157"/>
      <c r="G53" s="78"/>
      <c r="H53" s="85"/>
      <c r="I53" s="78"/>
      <c r="J53" s="157"/>
      <c r="K53" s="78"/>
      <c r="L53" s="64"/>
    </row>
    <row r="54" spans="1:12" s="69" customFormat="1" ht="24.75" hidden="1" customHeight="1">
      <c r="A54" s="64"/>
      <c r="B54" s="83"/>
      <c r="C54" s="83"/>
      <c r="D54" s="84"/>
      <c r="E54" s="78"/>
      <c r="F54" s="157"/>
      <c r="G54" s="78"/>
      <c r="H54" s="85"/>
      <c r="I54" s="78"/>
      <c r="J54" s="157"/>
      <c r="K54" s="78"/>
      <c r="L54" s="64"/>
    </row>
    <row r="55" spans="1:12" s="87" customFormat="1" ht="21.25" customHeight="1" thickTop="1">
      <c r="A55" s="86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1"/>
    </row>
    <row r="56" spans="1:12">
      <c r="A56" s="88"/>
      <c r="B56" s="89"/>
      <c r="C56" s="89"/>
      <c r="D56" s="89"/>
      <c r="E56" s="87"/>
      <c r="F56" s="159"/>
      <c r="G56" s="87"/>
      <c r="H56" s="90"/>
      <c r="I56" s="87"/>
      <c r="J56" s="159"/>
      <c r="K56" s="87"/>
      <c r="L56" s="87"/>
    </row>
    <row r="57" spans="1:12">
      <c r="A57" s="88"/>
      <c r="B57" s="89"/>
      <c r="C57" s="89"/>
      <c r="D57" s="89"/>
      <c r="E57" s="87"/>
      <c r="F57" s="159"/>
      <c r="G57" s="87"/>
      <c r="H57" s="90"/>
      <c r="I57" s="87"/>
      <c r="J57" s="159"/>
      <c r="K57" s="87"/>
      <c r="L57" s="87"/>
    </row>
    <row r="58" spans="1:12">
      <c r="A58" s="88"/>
      <c r="B58" s="89"/>
      <c r="C58" s="89"/>
      <c r="D58" s="89"/>
      <c r="E58" s="87"/>
      <c r="F58" s="159"/>
      <c r="G58" s="87"/>
      <c r="H58" s="90"/>
      <c r="I58" s="87"/>
      <c r="J58" s="159"/>
      <c r="K58" s="87"/>
      <c r="L58" s="87"/>
    </row>
    <row r="59" spans="1:12">
      <c r="A59" s="88"/>
      <c r="B59" s="89"/>
      <c r="C59" s="89"/>
      <c r="D59" s="89"/>
      <c r="E59" s="87"/>
      <c r="F59" s="159"/>
      <c r="G59" s="87"/>
      <c r="H59" s="90"/>
      <c r="I59" s="87"/>
      <c r="J59" s="159"/>
      <c r="K59" s="87"/>
      <c r="L59" s="87"/>
    </row>
    <row r="60" spans="1:12">
      <c r="A60" s="88"/>
      <c r="B60" s="89"/>
      <c r="C60" s="89"/>
      <c r="D60" s="89"/>
      <c r="E60" s="87"/>
      <c r="F60" s="159"/>
      <c r="G60" s="87"/>
      <c r="H60" s="90"/>
      <c r="I60" s="87"/>
      <c r="J60" s="159"/>
      <c r="K60" s="87"/>
      <c r="L60" s="87"/>
    </row>
    <row r="61" spans="1:12">
      <c r="A61" s="88"/>
      <c r="B61" s="89"/>
      <c r="C61" s="89"/>
      <c r="D61" s="89"/>
      <c r="E61" s="87"/>
      <c r="F61" s="159"/>
      <c r="G61" s="87"/>
      <c r="H61" s="90"/>
      <c r="I61" s="87"/>
      <c r="J61" s="159"/>
      <c r="K61" s="87"/>
      <c r="L61" s="87"/>
    </row>
    <row r="62" spans="1:12">
      <c r="A62" s="88"/>
      <c r="B62" s="89"/>
      <c r="C62" s="89"/>
      <c r="D62" s="89"/>
      <c r="E62" s="87"/>
      <c r="F62" s="159"/>
      <c r="G62" s="87"/>
      <c r="H62" s="90"/>
      <c r="I62" s="87"/>
      <c r="J62" s="159"/>
      <c r="K62" s="87"/>
      <c r="L62" s="87"/>
    </row>
    <row r="63" spans="1:12">
      <c r="A63" s="88"/>
      <c r="B63" s="89"/>
      <c r="C63" s="89"/>
      <c r="D63" s="89"/>
      <c r="E63" s="87"/>
      <c r="F63" s="159"/>
      <c r="G63" s="87"/>
      <c r="H63" s="90"/>
      <c r="I63" s="87"/>
      <c r="J63" s="159"/>
      <c r="K63" s="87"/>
      <c r="L63" s="87"/>
    </row>
    <row r="64" spans="1:12">
      <c r="A64" s="88"/>
      <c r="B64" s="89"/>
      <c r="C64" s="89"/>
      <c r="D64" s="89"/>
      <c r="E64" s="87"/>
      <c r="F64" s="159"/>
      <c r="G64" s="87"/>
      <c r="H64" s="90"/>
      <c r="I64" s="87"/>
      <c r="J64" s="159"/>
      <c r="K64" s="87"/>
      <c r="L64" s="87"/>
    </row>
    <row r="65" spans="1:12">
      <c r="A65" s="88"/>
      <c r="B65" s="87"/>
      <c r="C65" s="87"/>
      <c r="D65" s="87"/>
      <c r="E65" s="87"/>
      <c r="F65" s="159"/>
      <c r="G65" s="87"/>
      <c r="H65" s="90"/>
      <c r="I65" s="87"/>
      <c r="J65" s="159"/>
      <c r="K65" s="87"/>
      <c r="L65" s="87"/>
    </row>
    <row r="66" spans="1:12">
      <c r="A66" s="88"/>
      <c r="B66" s="87"/>
      <c r="C66" s="87"/>
      <c r="D66" s="87"/>
      <c r="E66" s="87"/>
      <c r="F66" s="159"/>
      <c r="G66" s="87"/>
      <c r="H66" s="90"/>
      <c r="I66" s="87"/>
      <c r="J66" s="159"/>
      <c r="K66" s="87"/>
      <c r="L66" s="87"/>
    </row>
    <row r="67" spans="1:12">
      <c r="A67" s="88"/>
      <c r="B67" s="87"/>
      <c r="C67" s="87"/>
      <c r="D67" s="87"/>
      <c r="E67" s="87"/>
      <c r="F67" s="159"/>
      <c r="G67" s="87"/>
      <c r="H67" s="90"/>
      <c r="I67" s="87"/>
      <c r="J67" s="159"/>
      <c r="K67" s="87"/>
      <c r="L67" s="87"/>
    </row>
    <row r="68" spans="1:12">
      <c r="A68" s="88"/>
      <c r="B68" s="87"/>
      <c r="C68" s="87"/>
      <c r="D68" s="87"/>
      <c r="E68" s="87"/>
      <c r="F68" s="159"/>
      <c r="G68" s="87"/>
      <c r="H68" s="90"/>
      <c r="I68" s="87"/>
      <c r="J68" s="159"/>
      <c r="K68" s="87"/>
      <c r="L68" s="87"/>
    </row>
    <row r="69" spans="1:12">
      <c r="A69" s="88"/>
      <c r="B69" s="87"/>
      <c r="C69" s="87"/>
      <c r="D69" s="87"/>
      <c r="E69" s="87"/>
      <c r="F69" s="159"/>
      <c r="G69" s="87"/>
      <c r="H69" s="90"/>
      <c r="I69" s="87"/>
      <c r="J69" s="159"/>
      <c r="K69" s="87"/>
      <c r="L69" s="87"/>
    </row>
    <row r="70" spans="1:12">
      <c r="A70" s="88"/>
      <c r="B70" s="87"/>
      <c r="C70" s="87"/>
      <c r="D70" s="87"/>
      <c r="E70" s="87"/>
      <c r="F70" s="159"/>
      <c r="G70" s="87"/>
      <c r="H70" s="90"/>
      <c r="I70" s="87"/>
      <c r="J70" s="159"/>
      <c r="K70" s="87"/>
      <c r="L70" s="87"/>
    </row>
    <row r="71" spans="1:12">
      <c r="A71" s="88"/>
      <c r="B71" s="87"/>
      <c r="C71" s="87"/>
      <c r="D71" s="87"/>
      <c r="E71" s="87"/>
      <c r="F71" s="159"/>
      <c r="G71" s="87"/>
      <c r="H71" s="90"/>
      <c r="I71" s="87"/>
      <c r="J71" s="159"/>
      <c r="K71" s="87"/>
      <c r="L71" s="87"/>
    </row>
    <row r="72" spans="1:12">
      <c r="A72" s="88"/>
      <c r="B72" s="87"/>
      <c r="C72" s="87"/>
      <c r="D72" s="87"/>
      <c r="E72" s="87"/>
      <c r="F72" s="159"/>
      <c r="G72" s="87"/>
      <c r="H72" s="90"/>
      <c r="I72" s="87"/>
      <c r="J72" s="159"/>
      <c r="K72" s="87"/>
      <c r="L72" s="87"/>
    </row>
    <row r="73" spans="1:12">
      <c r="A73" s="88"/>
      <c r="B73" s="87"/>
      <c r="C73" s="87"/>
      <c r="D73" s="87"/>
      <c r="E73" s="87"/>
      <c r="F73" s="159"/>
      <c r="G73" s="87"/>
      <c r="H73" s="90"/>
      <c r="I73" s="87"/>
      <c r="J73" s="159"/>
      <c r="K73" s="87"/>
      <c r="L73" s="87"/>
    </row>
    <row r="74" spans="1:12">
      <c r="A74" s="88"/>
      <c r="B74" s="87"/>
      <c r="C74" s="87"/>
      <c r="D74" s="87"/>
      <c r="E74" s="87"/>
      <c r="F74" s="159"/>
      <c r="G74" s="87"/>
      <c r="H74" s="90"/>
      <c r="I74" s="87"/>
      <c r="J74" s="159"/>
      <c r="K74" s="87"/>
      <c r="L74" s="87"/>
    </row>
  </sheetData>
  <sheetProtection sheet="1" objects="1" scenarios="1"/>
  <mergeCells count="6">
    <mergeCell ref="B55:K55"/>
    <mergeCell ref="A1:L1"/>
    <mergeCell ref="A2:L2"/>
    <mergeCell ref="A3:L3"/>
    <mergeCell ref="A4:L4"/>
    <mergeCell ref="A5:L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D14" sqref="D14"/>
    </sheetView>
  </sheetViews>
  <sheetFormatPr baseColWidth="10" defaultColWidth="8.83203125" defaultRowHeight="14" x14ac:dyDescent="0"/>
  <cols>
    <col min="1" max="1" width="2.1640625" style="5" customWidth="1"/>
    <col min="2" max="2" width="16.1640625" style="5" customWidth="1"/>
    <col min="3" max="6" width="6.5" style="5" customWidth="1"/>
    <col min="7" max="7" width="2.1640625" style="5" hidden="1" customWidth="1"/>
    <col min="8" max="8" width="2.1640625" style="5" customWidth="1"/>
    <col min="9" max="9" width="16.1640625" style="5" customWidth="1"/>
    <col min="10" max="13" width="6.5" style="5" customWidth="1"/>
    <col min="14" max="14" width="2.1640625" style="5" hidden="1" customWidth="1"/>
    <col min="15" max="15" width="2.1640625" style="5" customWidth="1"/>
    <col min="16" max="16" width="16.1640625" style="5" customWidth="1"/>
    <col min="17" max="20" width="6.5" style="5" customWidth="1"/>
    <col min="21" max="21" width="2.1640625" style="5" hidden="1" customWidth="1"/>
    <col min="22" max="22" width="2.1640625" style="5" customWidth="1"/>
  </cols>
  <sheetData>
    <row r="1" spans="1:28" s="5" customFormat="1" ht="48">
      <c r="A1" s="198" t="s">
        <v>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4"/>
    </row>
    <row r="2" spans="1:28" s="5" customFormat="1" ht="21">
      <c r="A2" s="199" t="s">
        <v>36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6"/>
    </row>
    <row r="3" spans="1:28" s="5" customFormat="1" ht="16">
      <c r="A3" s="200" t="s">
        <v>17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7"/>
    </row>
    <row r="4" spans="1:28" s="5" customFormat="1" ht="28">
      <c r="A4" s="201" t="s">
        <v>18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9"/>
    </row>
    <row r="5" spans="1:28" s="5" customFormat="1" ht="8.25" customHeight="1" thickBot="1">
      <c r="A5" s="202"/>
      <c r="B5" s="202"/>
      <c r="C5" s="9"/>
      <c r="D5" s="9"/>
      <c r="E5" s="203"/>
      <c r="F5" s="203"/>
      <c r="G5" s="203"/>
      <c r="H5" s="203"/>
      <c r="I5" s="203"/>
      <c r="J5" s="203"/>
      <c r="K5" s="9"/>
      <c r="L5" s="9"/>
      <c r="M5" s="9"/>
      <c r="N5" s="10"/>
      <c r="O5" s="10"/>
      <c r="P5" s="10"/>
      <c r="Q5" s="10"/>
      <c r="R5" s="10"/>
      <c r="S5" s="10"/>
      <c r="T5" s="10"/>
      <c r="U5" s="10"/>
      <c r="V5" s="10"/>
    </row>
    <row r="6" spans="1:28" s="20" customFormat="1" ht="19.5" customHeight="1" thickTop="1">
      <c r="A6" s="195">
        <v>1</v>
      </c>
      <c r="B6" s="12">
        <f>'Playing Schedule'!B7</f>
        <v>42673</v>
      </c>
      <c r="C6" s="193" t="str">
        <f>TEXT(B6,"ddd")</f>
        <v>Sun</v>
      </c>
      <c r="D6" s="193"/>
      <c r="E6" s="183" t="str">
        <f>'Playing Schedule'!D7</f>
        <v>11:30am-1:15pm</v>
      </c>
      <c r="F6" s="184"/>
      <c r="G6" s="174"/>
      <c r="H6" s="13"/>
      <c r="I6" s="14">
        <f>'Playing Schedule'!B9</f>
        <v>42673</v>
      </c>
      <c r="J6" s="194" t="str">
        <f>TEXT(I6,"ddd")</f>
        <v>Sun</v>
      </c>
      <c r="K6" s="194"/>
      <c r="L6" s="191" t="str">
        <f>'Playing Schedule'!D9</f>
        <v>11:30am-1:15pm</v>
      </c>
      <c r="M6" s="192"/>
      <c r="N6" s="174"/>
      <c r="O6" s="13"/>
      <c r="P6" s="12">
        <f>'Playing Schedule'!B10</f>
        <v>42673</v>
      </c>
      <c r="Q6" s="193" t="str">
        <f>TEXT(P6,"ddd")</f>
        <v>Sun</v>
      </c>
      <c r="R6" s="193"/>
      <c r="S6" s="183" t="str">
        <f>'Playing Schedule'!D10</f>
        <v>11:30am-1:15pm</v>
      </c>
      <c r="T6" s="184"/>
      <c r="U6" s="173"/>
      <c r="V6" s="15"/>
      <c r="W6" s="16"/>
      <c r="X6" s="17"/>
      <c r="Y6" s="17"/>
      <c r="Z6" s="18"/>
      <c r="AA6" s="18"/>
      <c r="AB6" s="19"/>
    </row>
    <row r="7" spans="1:28" s="20" customFormat="1" ht="2" customHeight="1">
      <c r="A7" s="195"/>
      <c r="B7" s="185"/>
      <c r="C7" s="196"/>
      <c r="D7" s="196"/>
      <c r="E7" s="196"/>
      <c r="F7" s="197"/>
      <c r="G7" s="174"/>
      <c r="H7" s="21"/>
      <c r="I7" s="188"/>
      <c r="J7" s="189"/>
      <c r="K7" s="189"/>
      <c r="L7" s="189"/>
      <c r="M7" s="190"/>
      <c r="N7" s="173"/>
      <c r="O7" s="21"/>
      <c r="P7" s="185"/>
      <c r="Q7" s="186"/>
      <c r="R7" s="186"/>
      <c r="S7" s="186"/>
      <c r="T7" s="187"/>
      <c r="U7" s="173"/>
      <c r="V7" s="22"/>
      <c r="W7" s="23"/>
      <c r="X7" s="23"/>
      <c r="Y7" s="23"/>
      <c r="Z7" s="23"/>
      <c r="AA7" s="23"/>
      <c r="AB7" s="24"/>
    </row>
    <row r="8" spans="1:28" s="20" customFormat="1" ht="19.5" customHeight="1">
      <c r="A8" s="195"/>
      <c r="B8" s="25" t="str">
        <f>'Playing Schedule'!E7</f>
        <v>SMC</v>
      </c>
      <c r="C8" s="26" t="str">
        <f>IF(F8=ISBLANK(TRUE),"",IF(F8&gt;F10,2,IF(F8=F10,1,0)))</f>
        <v/>
      </c>
      <c r="D8" s="27"/>
      <c r="E8" s="26" t="str">
        <f>IF(F8=ISBLANK(TRUE),"",F8-F10)</f>
        <v/>
      </c>
      <c r="F8" s="28"/>
      <c r="G8" s="13">
        <f>COUNT(D8,K16,D22,R28,K32)</f>
        <v>0</v>
      </c>
      <c r="H8" s="21"/>
      <c r="I8" s="29" t="str">
        <f>'Playing Schedule'!E9</f>
        <v>MA 2</v>
      </c>
      <c r="J8" s="30" t="str">
        <f>IF(M8=ISBLANK(TRUE),"",IF(M8&gt;M10,2,IF(M8=M10,1,0)))</f>
        <v/>
      </c>
      <c r="K8" s="31"/>
      <c r="L8" s="32" t="str">
        <f>IF(M8=ISBLANK(TRUE),"",M8-M10)</f>
        <v/>
      </c>
      <c r="M8" s="33"/>
      <c r="N8" s="21">
        <f>COUNT(K8,K34,D14,D28,R20)</f>
        <v>0</v>
      </c>
      <c r="O8" s="21"/>
      <c r="P8" s="25" t="str">
        <f>'Playing Schedule'!E10</f>
        <v>MA 1</v>
      </c>
      <c r="Q8" s="26" t="str">
        <f>IF(T8=ISBLANK(TRUE),"",IF(T8&gt;T10,2,IF(T8=T10,1,0)))</f>
        <v/>
      </c>
      <c r="R8" s="27"/>
      <c r="S8" s="26" t="str">
        <f>IF(T8=ISBLANK(TRUE),"",T8-T10)</f>
        <v/>
      </c>
      <c r="T8" s="28"/>
      <c r="U8" s="21">
        <f>COUNT(K28,K14,R8,R22,R32)</f>
        <v>0</v>
      </c>
      <c r="V8" s="15"/>
      <c r="W8" s="34"/>
      <c r="X8" s="34"/>
      <c r="Y8" s="34"/>
      <c r="Z8" s="34"/>
      <c r="AA8" s="34"/>
      <c r="AB8" s="19"/>
    </row>
    <row r="9" spans="1:28" s="20" customFormat="1" ht="19.5" customHeight="1">
      <c r="A9" s="195"/>
      <c r="B9" s="35" t="s">
        <v>19</v>
      </c>
      <c r="C9" s="36" t="s">
        <v>20</v>
      </c>
      <c r="D9" s="37" t="s">
        <v>21</v>
      </c>
      <c r="E9" s="36" t="s">
        <v>22</v>
      </c>
      <c r="F9" s="38" t="s">
        <v>23</v>
      </c>
      <c r="G9" s="174"/>
      <c r="H9" s="21"/>
      <c r="I9" s="39" t="s">
        <v>19</v>
      </c>
      <c r="J9" s="36" t="s">
        <v>20</v>
      </c>
      <c r="K9" s="40" t="s">
        <v>21</v>
      </c>
      <c r="L9" s="36" t="s">
        <v>22</v>
      </c>
      <c r="M9" s="41" t="s">
        <v>23</v>
      </c>
      <c r="N9" s="173"/>
      <c r="O9" s="21"/>
      <c r="P9" s="35" t="s">
        <v>19</v>
      </c>
      <c r="Q9" s="36" t="s">
        <v>20</v>
      </c>
      <c r="R9" s="37" t="s">
        <v>21</v>
      </c>
      <c r="S9" s="36" t="s">
        <v>22</v>
      </c>
      <c r="T9" s="38" t="s">
        <v>23</v>
      </c>
      <c r="U9" s="173"/>
      <c r="V9" s="15"/>
      <c r="W9" s="34"/>
      <c r="X9" s="42"/>
      <c r="Y9" s="43"/>
      <c r="Z9" s="42"/>
      <c r="AA9" s="43"/>
      <c r="AB9" s="19"/>
    </row>
    <row r="10" spans="1:28" s="20" customFormat="1" ht="19.5" customHeight="1" thickBot="1">
      <c r="A10" s="195"/>
      <c r="B10" s="44" t="str">
        <f>'Playing Schedule'!I7</f>
        <v>Heriots</v>
      </c>
      <c r="C10" s="45" t="str">
        <f>IF(F8=ISBLANK(TRUE),"",IF(F10&gt;F8,2,IF(F10=F8,1,0)))</f>
        <v/>
      </c>
      <c r="D10" s="46"/>
      <c r="E10" s="47" t="str">
        <f>IF(F10=ISBLANK(TRUE),"",F10-F8)</f>
        <v/>
      </c>
      <c r="F10" s="48"/>
      <c r="G10" s="13">
        <f>COUNT(D10,D26,K20,R14,R34)</f>
        <v>0</v>
      </c>
      <c r="H10" s="21"/>
      <c r="I10" s="49" t="str">
        <f>'Playing Schedule'!I9</f>
        <v>Watsons</v>
      </c>
      <c r="J10" s="50" t="str">
        <f>IF(M8=ISBLANK(TRUE),"",IF(M10&gt;M8,2,IF(M10=M8,1,0)))</f>
        <v/>
      </c>
      <c r="K10" s="51"/>
      <c r="L10" s="52" t="str">
        <f>IF(M10=ISBLANK(TRUE),"",M10-M8)</f>
        <v/>
      </c>
      <c r="M10" s="53"/>
      <c r="N10" s="21">
        <f>COUNT(D20,D34,K10,K26,R16)</f>
        <v>0</v>
      </c>
      <c r="O10" s="21"/>
      <c r="P10" s="44" t="str">
        <f>'Playing Schedule'!I10</f>
        <v>MES</v>
      </c>
      <c r="Q10" s="45" t="str">
        <f>IF(T8=ISBLANK(TRUE),"",IF(T10&gt;T8,2,IF(T10=T8,1,0)))</f>
        <v/>
      </c>
      <c r="R10" s="46"/>
      <c r="S10" s="47" t="str">
        <f>IF(T10=ISBLANK(TRUE),"",T10-T8)</f>
        <v/>
      </c>
      <c r="T10" s="48"/>
      <c r="U10" s="21">
        <f>COUNT(D16,D32,K22,R26,R10)</f>
        <v>0</v>
      </c>
      <c r="V10" s="15"/>
      <c r="W10" s="34"/>
      <c r="X10" s="34"/>
      <c r="Y10" s="34"/>
      <c r="Z10" s="34"/>
      <c r="AA10" s="34"/>
      <c r="AB10" s="19"/>
    </row>
    <row r="11" spans="1:28" s="5" customFormat="1" ht="4" customHeight="1" thickTop="1" thickBot="1">
      <c r="A11" s="54"/>
      <c r="B11" s="55"/>
      <c r="C11" s="55"/>
      <c r="D11" s="55"/>
      <c r="E11" s="55"/>
      <c r="F11" s="55"/>
      <c r="G11" s="174"/>
      <c r="H11" s="13"/>
      <c r="I11" s="54"/>
      <c r="J11" s="54"/>
      <c r="K11" s="54"/>
      <c r="L11" s="54"/>
      <c r="M11" s="54"/>
      <c r="N11" s="176"/>
      <c r="O11" s="56"/>
      <c r="P11" s="57"/>
      <c r="Q11" s="57"/>
      <c r="R11" s="57"/>
      <c r="S11" s="57"/>
      <c r="T11" s="57"/>
      <c r="U11" s="174"/>
      <c r="V11" s="55"/>
    </row>
    <row r="12" spans="1:28" s="5" customFormat="1" ht="17" thickTop="1">
      <c r="A12" s="195">
        <v>2</v>
      </c>
      <c r="B12" s="14">
        <f>'Playing Schedule'!B11</f>
        <v>42687</v>
      </c>
      <c r="C12" s="194" t="str">
        <f>TEXT(B12,"ddd")</f>
        <v>Sun</v>
      </c>
      <c r="D12" s="194"/>
      <c r="E12" s="191" t="str">
        <f>'Playing Schedule'!D11</f>
        <v>11:30am-1:15pm</v>
      </c>
      <c r="F12" s="192"/>
      <c r="G12" s="174"/>
      <c r="H12" s="21"/>
      <c r="I12" s="12">
        <f>'Playing Schedule'!B12</f>
        <v>42687</v>
      </c>
      <c r="J12" s="193" t="str">
        <f>TEXT(I12,"ddd")</f>
        <v>Sun</v>
      </c>
      <c r="K12" s="193"/>
      <c r="L12" s="183" t="str">
        <f>'Playing Schedule'!D12</f>
        <v>11:30am-1:15pm</v>
      </c>
      <c r="M12" s="184"/>
      <c r="N12" s="173"/>
      <c r="O12" s="21"/>
      <c r="P12" s="14">
        <f>'Playing Schedule'!B13</f>
        <v>42687</v>
      </c>
      <c r="Q12" s="194" t="str">
        <f>TEXT(P12,"ddd")</f>
        <v>Sun</v>
      </c>
      <c r="R12" s="194"/>
      <c r="S12" s="191" t="str">
        <f>'Playing Schedule'!D13</f>
        <v>11:30am-1:15pm</v>
      </c>
      <c r="T12" s="192"/>
      <c r="U12" s="176"/>
      <c r="V12" s="57"/>
    </row>
    <row r="13" spans="1:28" s="5" customFormat="1" ht="2" customHeight="1">
      <c r="A13" s="195"/>
      <c r="B13" s="188"/>
      <c r="C13" s="189"/>
      <c r="D13" s="189"/>
      <c r="E13" s="189"/>
      <c r="F13" s="190"/>
      <c r="G13" s="173"/>
      <c r="H13" s="21"/>
      <c r="I13" s="185"/>
      <c r="J13" s="186"/>
      <c r="K13" s="186"/>
      <c r="L13" s="186"/>
      <c r="M13" s="187"/>
      <c r="N13" s="173"/>
      <c r="O13" s="21"/>
      <c r="P13" s="188"/>
      <c r="Q13" s="189"/>
      <c r="R13" s="189"/>
      <c r="S13" s="189"/>
      <c r="T13" s="190"/>
      <c r="U13" s="173"/>
      <c r="V13" s="22"/>
    </row>
    <row r="14" spans="1:28" s="5" customFormat="1" ht="16">
      <c r="A14" s="195"/>
      <c r="B14" s="29" t="str">
        <f>'Playing Schedule'!E11</f>
        <v>MA 2</v>
      </c>
      <c r="C14" s="30" t="str">
        <f>IF(F14=ISBLANK(TRUE),"",IF(F14&gt;F16,2,IF(F14=F16,1,0)))</f>
        <v/>
      </c>
      <c r="D14" s="31"/>
      <c r="E14" s="32" t="str">
        <f>IF(F14=ISBLANK(TRUE),"",F14-F16)</f>
        <v/>
      </c>
      <c r="F14" s="33"/>
      <c r="G14" s="173" t="b">
        <f>ISBLANK(E14)</f>
        <v>0</v>
      </c>
      <c r="H14" s="21"/>
      <c r="I14" s="25" t="str">
        <f>'Playing Schedule'!E12</f>
        <v>MA 1</v>
      </c>
      <c r="J14" s="26" t="str">
        <f>IF(M14=ISBLANK(TRUE),"",IF(M14&gt;M16,2,IF(M14=M16,1,0)))</f>
        <v/>
      </c>
      <c r="K14" s="27"/>
      <c r="L14" s="26" t="str">
        <f>IF(M14=ISBLANK(TRUE),"",M14-M16)</f>
        <v/>
      </c>
      <c r="M14" s="28"/>
      <c r="N14" s="173" t="b">
        <f>ISBLANK(L14)</f>
        <v>0</v>
      </c>
      <c r="O14" s="21"/>
      <c r="P14" s="29" t="str">
        <f>'Playing Schedule'!E13</f>
        <v>Heriots</v>
      </c>
      <c r="Q14" s="30" t="str">
        <f>IF(T14=ISBLANK(TRUE),"",IF(T14&gt;T16,2,IF(T14=T16,1,0)))</f>
        <v/>
      </c>
      <c r="R14" s="31"/>
      <c r="S14" s="32" t="str">
        <f>IF(T14=ISBLANK(TRUE),"",T14-T16)</f>
        <v/>
      </c>
      <c r="T14" s="33"/>
      <c r="U14" s="173" t="b">
        <f>ISBLANK(S14)</f>
        <v>0</v>
      </c>
      <c r="V14" s="15"/>
    </row>
    <row r="15" spans="1:28" s="5" customFormat="1" ht="16">
      <c r="A15" s="195"/>
      <c r="B15" s="39" t="s">
        <v>19</v>
      </c>
      <c r="C15" s="36" t="s">
        <v>20</v>
      </c>
      <c r="D15" s="40" t="s">
        <v>21</v>
      </c>
      <c r="E15" s="36" t="s">
        <v>22</v>
      </c>
      <c r="F15" s="41" t="s">
        <v>23</v>
      </c>
      <c r="G15" s="173"/>
      <c r="H15" s="21"/>
      <c r="I15" s="35" t="s">
        <v>19</v>
      </c>
      <c r="J15" s="36" t="s">
        <v>20</v>
      </c>
      <c r="K15" s="37" t="s">
        <v>21</v>
      </c>
      <c r="L15" s="36" t="s">
        <v>22</v>
      </c>
      <c r="M15" s="38" t="s">
        <v>23</v>
      </c>
      <c r="N15" s="173"/>
      <c r="O15" s="21"/>
      <c r="P15" s="39" t="s">
        <v>19</v>
      </c>
      <c r="Q15" s="36" t="s">
        <v>20</v>
      </c>
      <c r="R15" s="40" t="s">
        <v>21</v>
      </c>
      <c r="S15" s="36" t="s">
        <v>22</v>
      </c>
      <c r="T15" s="41" t="s">
        <v>23</v>
      </c>
      <c r="U15" s="173"/>
      <c r="V15" s="15"/>
    </row>
    <row r="16" spans="1:28" s="5" customFormat="1" ht="17" thickBot="1">
      <c r="A16" s="195"/>
      <c r="B16" s="49" t="str">
        <f>'Playing Schedule'!I11</f>
        <v>MES</v>
      </c>
      <c r="C16" s="50" t="str">
        <f>IF(F14=ISBLANK(TRUE),"",IF(F16&gt;F14,2,IF(F16=F14,1,0)))</f>
        <v/>
      </c>
      <c r="D16" s="51"/>
      <c r="E16" s="52" t="str">
        <f>IF(F16=ISBLANK(TRUE),"",F16-F14)</f>
        <v/>
      </c>
      <c r="F16" s="53"/>
      <c r="G16" s="173" t="b">
        <f>ISBLANK(E16)</f>
        <v>0</v>
      </c>
      <c r="H16" s="21"/>
      <c r="I16" s="44" t="str">
        <f>'Playing Schedule'!I12</f>
        <v>SMC</v>
      </c>
      <c r="J16" s="45" t="str">
        <f>IF(M14=ISBLANK(TRUE),"",IF(M16&gt;M14,2,IF(M16=M14,1,0)))</f>
        <v/>
      </c>
      <c r="K16" s="46"/>
      <c r="L16" s="47" t="str">
        <f>IF(M16=ISBLANK(TRUE),"",M16-M14)</f>
        <v/>
      </c>
      <c r="M16" s="48"/>
      <c r="N16" s="173" t="b">
        <f>ISBLANK(L16)</f>
        <v>0</v>
      </c>
      <c r="O16" s="21"/>
      <c r="P16" s="49" t="str">
        <f>'Playing Schedule'!I13</f>
        <v>Watsons</v>
      </c>
      <c r="Q16" s="50" t="str">
        <f>IF(T14=ISBLANK(TRUE),"",IF(T16&gt;T14,2,IF(T16=T14,1,0)))</f>
        <v/>
      </c>
      <c r="R16" s="51"/>
      <c r="S16" s="52" t="str">
        <f>IF(T16=ISBLANK(TRUE),"",T16-T14)</f>
        <v/>
      </c>
      <c r="T16" s="53"/>
      <c r="U16" s="173" t="b">
        <f>ISBLANK(S16)</f>
        <v>0</v>
      </c>
      <c r="V16" s="15"/>
    </row>
    <row r="17" spans="1:22" s="5" customFormat="1" ht="4" customHeight="1" thickTop="1" thickBot="1">
      <c r="A17" s="58"/>
      <c r="B17" s="58"/>
      <c r="C17" s="58"/>
      <c r="D17" s="58"/>
      <c r="E17" s="58"/>
      <c r="F17" s="58"/>
      <c r="G17" s="175"/>
      <c r="H17" s="59"/>
      <c r="I17" s="58"/>
      <c r="J17" s="58"/>
      <c r="K17" s="58"/>
      <c r="L17" s="58"/>
      <c r="M17" s="58"/>
      <c r="N17" s="175"/>
      <c r="O17" s="59"/>
      <c r="P17" s="58"/>
      <c r="Q17" s="58"/>
      <c r="R17" s="58"/>
      <c r="S17" s="58"/>
      <c r="T17" s="58"/>
      <c r="U17" s="174"/>
      <c r="V17" s="55"/>
    </row>
    <row r="18" spans="1:22" s="5" customFormat="1" ht="17" thickTop="1">
      <c r="A18" s="195">
        <v>3</v>
      </c>
      <c r="B18" s="12">
        <f>'Playing Schedule'!B14</f>
        <v>42764</v>
      </c>
      <c r="C18" s="193" t="str">
        <f>TEXT(B18,"ddd")</f>
        <v>Sun</v>
      </c>
      <c r="D18" s="193"/>
      <c r="E18" s="183" t="str">
        <f>'Playing Schedule'!D14</f>
        <v>11:30am-1:15pm</v>
      </c>
      <c r="F18" s="184"/>
      <c r="G18" s="174"/>
      <c r="H18" s="13"/>
      <c r="I18" s="14">
        <f>'Playing Schedule'!B15</f>
        <v>42764</v>
      </c>
      <c r="J18" s="194" t="str">
        <f>TEXT(I18,"ddd")</f>
        <v>Sun</v>
      </c>
      <c r="K18" s="194"/>
      <c r="L18" s="191" t="str">
        <f>'Playing Schedule'!D15</f>
        <v>11:30am-1:15pm</v>
      </c>
      <c r="M18" s="192"/>
      <c r="N18" s="174"/>
      <c r="O18" s="13"/>
      <c r="P18" s="12">
        <f>'Playing Schedule'!B16</f>
        <v>42764</v>
      </c>
      <c r="Q18" s="193" t="str">
        <f>TEXT(P18,"ddd")</f>
        <v>Sun</v>
      </c>
      <c r="R18" s="193"/>
      <c r="S18" s="183" t="str">
        <f>'Playing Schedule'!D16</f>
        <v>11:30am-1:15pm</v>
      </c>
      <c r="T18" s="184"/>
      <c r="U18" s="175"/>
      <c r="V18" s="58"/>
    </row>
    <row r="19" spans="1:22" s="5" customFormat="1" ht="2" customHeight="1">
      <c r="A19" s="195"/>
      <c r="B19" s="185"/>
      <c r="C19" s="186"/>
      <c r="D19" s="186"/>
      <c r="E19" s="186"/>
      <c r="F19" s="187"/>
      <c r="G19" s="173"/>
      <c r="H19" s="21"/>
      <c r="I19" s="188"/>
      <c r="J19" s="189"/>
      <c r="K19" s="189"/>
      <c r="L19" s="189"/>
      <c r="M19" s="190"/>
      <c r="N19" s="173"/>
      <c r="O19" s="21"/>
      <c r="P19" s="185"/>
      <c r="Q19" s="186"/>
      <c r="R19" s="186"/>
      <c r="S19" s="186"/>
      <c r="T19" s="187"/>
      <c r="U19" s="175"/>
      <c r="V19" s="58"/>
    </row>
    <row r="20" spans="1:22" s="5" customFormat="1" ht="16">
      <c r="A20" s="195"/>
      <c r="B20" s="25" t="str">
        <f>'Playing Schedule'!E14</f>
        <v>Watsons</v>
      </c>
      <c r="C20" s="26" t="str">
        <f>IF(F20=ISBLANK(TRUE),"",IF(F20&gt;F22,2,IF(F20=F22,1,0)))</f>
        <v/>
      </c>
      <c r="D20" s="27"/>
      <c r="E20" s="26" t="str">
        <f>IF(F20=ISBLANK(TRUE),"",F20-F22)</f>
        <v/>
      </c>
      <c r="F20" s="28"/>
      <c r="G20" s="173" t="b">
        <f>ISBLANK(E20)</f>
        <v>0</v>
      </c>
      <c r="H20" s="21"/>
      <c r="I20" s="29" t="str">
        <f>'Playing Schedule'!E15</f>
        <v>Heriots</v>
      </c>
      <c r="J20" s="30" t="str">
        <f>IF(M20=ISBLANK(TRUE),"",IF(M20&gt;M22,2,IF(M20=M22,1,0)))</f>
        <v/>
      </c>
      <c r="K20" s="31"/>
      <c r="L20" s="32" t="str">
        <f>IF(M20=ISBLANK(TRUE),"",M20-M22)</f>
        <v/>
      </c>
      <c r="M20" s="33"/>
      <c r="N20" s="173" t="b">
        <f>ISBLANK(L20)</f>
        <v>0</v>
      </c>
      <c r="O20" s="21"/>
      <c r="P20" s="25" t="str">
        <f>'Playing Schedule'!E16</f>
        <v>MA 2</v>
      </c>
      <c r="Q20" s="26" t="str">
        <f>IF(T20=ISBLANK(TRUE),"",IF(T20&gt;T22,2,IF(T20=T22,1,0)))</f>
        <v/>
      </c>
      <c r="R20" s="27"/>
      <c r="S20" s="26" t="str">
        <f>IF(T20=ISBLANK(TRUE),"",T20-T22)</f>
        <v/>
      </c>
      <c r="T20" s="28"/>
      <c r="U20" s="173" t="b">
        <f>ISBLANK(S20)</f>
        <v>0</v>
      </c>
      <c r="V20" s="15"/>
    </row>
    <row r="21" spans="1:22" s="5" customFormat="1" ht="16">
      <c r="A21" s="195"/>
      <c r="B21" s="35" t="s">
        <v>19</v>
      </c>
      <c r="C21" s="36" t="s">
        <v>20</v>
      </c>
      <c r="D21" s="37" t="s">
        <v>21</v>
      </c>
      <c r="E21" s="36" t="s">
        <v>22</v>
      </c>
      <c r="F21" s="38" t="s">
        <v>23</v>
      </c>
      <c r="G21" s="173"/>
      <c r="H21" s="21"/>
      <c r="I21" s="39" t="s">
        <v>19</v>
      </c>
      <c r="J21" s="36" t="s">
        <v>20</v>
      </c>
      <c r="K21" s="40" t="s">
        <v>21</v>
      </c>
      <c r="L21" s="36" t="s">
        <v>22</v>
      </c>
      <c r="M21" s="41" t="s">
        <v>23</v>
      </c>
      <c r="N21" s="173"/>
      <c r="O21" s="21"/>
      <c r="P21" s="35" t="s">
        <v>19</v>
      </c>
      <c r="Q21" s="36" t="s">
        <v>20</v>
      </c>
      <c r="R21" s="37" t="s">
        <v>21</v>
      </c>
      <c r="S21" s="36" t="s">
        <v>22</v>
      </c>
      <c r="T21" s="38" t="s">
        <v>23</v>
      </c>
      <c r="U21" s="175"/>
      <c r="V21" s="58"/>
    </row>
    <row r="22" spans="1:22" s="5" customFormat="1" ht="17" thickBot="1">
      <c r="A22" s="195"/>
      <c r="B22" s="44" t="str">
        <f>'Playing Schedule'!I14</f>
        <v>SMC</v>
      </c>
      <c r="C22" s="45" t="str">
        <f>IF(F20=ISBLANK(TRUE),"",IF(F22&gt;F20,2,IF(F22=F20,1,0)))</f>
        <v/>
      </c>
      <c r="D22" s="46"/>
      <c r="E22" s="47" t="str">
        <f>IF(F22=ISBLANK(TRUE),"",F22-F20)</f>
        <v/>
      </c>
      <c r="F22" s="48"/>
      <c r="G22" s="173" t="b">
        <f>ISBLANK(E22)</f>
        <v>0</v>
      </c>
      <c r="H22" s="21"/>
      <c r="I22" s="49" t="str">
        <f>'Playing Schedule'!I15</f>
        <v>MES</v>
      </c>
      <c r="J22" s="50" t="str">
        <f>IF(M20=ISBLANK(TRUE),"",IF(M22&gt;M20,2,IF(M22=M20,1,0)))</f>
        <v/>
      </c>
      <c r="K22" s="51"/>
      <c r="L22" s="52" t="str">
        <f>IF(M22=ISBLANK(TRUE),"",M22-M20)</f>
        <v/>
      </c>
      <c r="M22" s="53"/>
      <c r="N22" s="173" t="b">
        <f>ISBLANK(L22)</f>
        <v>0</v>
      </c>
      <c r="O22" s="21"/>
      <c r="P22" s="44" t="str">
        <f>'Playing Schedule'!I16</f>
        <v>MA 1</v>
      </c>
      <c r="Q22" s="45" t="str">
        <f>IF(T20=ISBLANK(TRUE),"",IF(T22&gt;T20,2,IF(T22=T20,1,0)))</f>
        <v/>
      </c>
      <c r="R22" s="46"/>
      <c r="S22" s="47" t="str">
        <f>IF(T22=ISBLANK(TRUE),"",T22-T20)</f>
        <v/>
      </c>
      <c r="T22" s="48"/>
      <c r="U22" s="173" t="b">
        <f>ISBLANK(S22)</f>
        <v>0</v>
      </c>
      <c r="V22" s="15"/>
    </row>
    <row r="23" spans="1:22" s="5" customFormat="1" ht="4" customHeight="1" thickTop="1" thickBot="1">
      <c r="A23" s="54"/>
      <c r="B23" s="55"/>
      <c r="C23" s="55"/>
      <c r="D23" s="55"/>
      <c r="E23" s="55"/>
      <c r="F23" s="55"/>
      <c r="G23" s="174"/>
      <c r="H23" s="13"/>
      <c r="I23" s="54"/>
      <c r="J23" s="54"/>
      <c r="K23" s="54"/>
      <c r="L23" s="54"/>
      <c r="M23" s="54"/>
      <c r="N23" s="176"/>
      <c r="O23" s="56"/>
      <c r="P23" s="57"/>
      <c r="Q23" s="57"/>
      <c r="R23" s="57"/>
      <c r="S23" s="57"/>
      <c r="T23" s="57"/>
      <c r="U23" s="175"/>
      <c r="V23" s="58"/>
    </row>
    <row r="24" spans="1:22" s="5" customFormat="1" ht="17" thickTop="1">
      <c r="A24" s="195">
        <v>4</v>
      </c>
      <c r="B24" s="14">
        <f>'Playing Schedule'!B17</f>
        <v>42792</v>
      </c>
      <c r="C24" s="194" t="str">
        <f>TEXT(B24,"ddd")</f>
        <v>Sun</v>
      </c>
      <c r="D24" s="194"/>
      <c r="E24" s="191" t="str">
        <f>'Playing Schedule'!D17</f>
        <v>11:30am-1:15pm</v>
      </c>
      <c r="F24" s="192"/>
      <c r="G24" s="173"/>
      <c r="H24" s="21"/>
      <c r="I24" s="12">
        <f>'Playing Schedule'!B18</f>
        <v>42792</v>
      </c>
      <c r="J24" s="193" t="str">
        <f>TEXT(I24,"ddd")</f>
        <v>Sun</v>
      </c>
      <c r="K24" s="193"/>
      <c r="L24" s="183" t="str">
        <f>'Playing Schedule'!D18</f>
        <v>11:30am-1:15pm</v>
      </c>
      <c r="M24" s="184"/>
      <c r="N24" s="173"/>
      <c r="O24" s="21"/>
      <c r="P24" s="14">
        <f>'Playing Schedule'!B19</f>
        <v>42792</v>
      </c>
      <c r="Q24" s="194" t="str">
        <f>TEXT(P24,"ddd")</f>
        <v>Sun</v>
      </c>
      <c r="R24" s="194"/>
      <c r="S24" s="191" t="str">
        <f>'Playing Schedule'!D19</f>
        <v>11:30am-1:15pm</v>
      </c>
      <c r="T24" s="192"/>
      <c r="U24" s="173" t="b">
        <f>ISBLANK(S24)</f>
        <v>0</v>
      </c>
      <c r="V24" s="15"/>
    </row>
    <row r="25" spans="1:22" s="5" customFormat="1" ht="2" customHeight="1">
      <c r="A25" s="195"/>
      <c r="B25" s="188"/>
      <c r="C25" s="189"/>
      <c r="D25" s="189"/>
      <c r="E25" s="189"/>
      <c r="F25" s="190"/>
      <c r="G25" s="173"/>
      <c r="H25" s="21"/>
      <c r="I25" s="185"/>
      <c r="J25" s="186"/>
      <c r="K25" s="186"/>
      <c r="L25" s="186"/>
      <c r="M25" s="187"/>
      <c r="N25" s="173"/>
      <c r="O25" s="21"/>
      <c r="P25" s="188"/>
      <c r="Q25" s="189"/>
      <c r="R25" s="189"/>
      <c r="S25" s="189"/>
      <c r="T25" s="190"/>
      <c r="U25" s="175"/>
      <c r="V25" s="58"/>
    </row>
    <row r="26" spans="1:22" s="5" customFormat="1" ht="16">
      <c r="A26" s="195"/>
      <c r="B26" s="29" t="str">
        <f>'Playing Schedule'!E17</f>
        <v>Heriots</v>
      </c>
      <c r="C26" s="30" t="str">
        <f>IF(F26=ISBLANK(TRUE),"",IF(F26&gt;F28,2,IF(F26=F28,1,0)))</f>
        <v/>
      </c>
      <c r="D26" s="31"/>
      <c r="E26" s="32" t="str">
        <f>IF(F26=ISBLANK(TRUE),"",F26-F28)</f>
        <v/>
      </c>
      <c r="F26" s="33"/>
      <c r="G26" s="173" t="b">
        <f>ISBLANK(E26)</f>
        <v>0</v>
      </c>
      <c r="H26" s="21"/>
      <c r="I26" s="25" t="str">
        <f>'Playing Schedule'!E18</f>
        <v>Watsons</v>
      </c>
      <c r="J26" s="26" t="str">
        <f>IF(M26=ISBLANK(TRUE),"",IF(M26&gt;M28,2,IF(M26=M28,1,0)))</f>
        <v/>
      </c>
      <c r="K26" s="27"/>
      <c r="L26" s="26" t="str">
        <f>IF(M26=ISBLANK(TRUE),"",M26-M28)</f>
        <v/>
      </c>
      <c r="M26" s="28"/>
      <c r="N26" s="173" t="b">
        <f>ISBLANK(L26)</f>
        <v>0</v>
      </c>
      <c r="O26" s="21"/>
      <c r="P26" s="29" t="str">
        <f>'Playing Schedule'!E19</f>
        <v>MES</v>
      </c>
      <c r="Q26" s="30" t="str">
        <f>IF(T26=ISBLANK(TRUE),"",IF(T26&gt;T28,2,IF(T26=T28,1,0)))</f>
        <v/>
      </c>
      <c r="R26" s="31"/>
      <c r="S26" s="32" t="str">
        <f>IF(T26=ISBLANK(TRUE),"",T26-T28)</f>
        <v/>
      </c>
      <c r="T26" s="33"/>
      <c r="U26" s="173" t="b">
        <f>ISBLANK(S26)</f>
        <v>0</v>
      </c>
      <c r="V26" s="15"/>
    </row>
    <row r="27" spans="1:22" s="5" customFormat="1" ht="16">
      <c r="A27" s="195"/>
      <c r="B27" s="39" t="s">
        <v>19</v>
      </c>
      <c r="C27" s="36" t="s">
        <v>20</v>
      </c>
      <c r="D27" s="40" t="s">
        <v>21</v>
      </c>
      <c r="E27" s="36" t="s">
        <v>22</v>
      </c>
      <c r="F27" s="41" t="s">
        <v>23</v>
      </c>
      <c r="G27" s="173"/>
      <c r="H27" s="21"/>
      <c r="I27" s="35" t="s">
        <v>19</v>
      </c>
      <c r="J27" s="36" t="s">
        <v>20</v>
      </c>
      <c r="K27" s="37" t="s">
        <v>21</v>
      </c>
      <c r="L27" s="36" t="s">
        <v>22</v>
      </c>
      <c r="M27" s="38" t="s">
        <v>23</v>
      </c>
      <c r="N27" s="173"/>
      <c r="O27" s="21"/>
      <c r="P27" s="39" t="s">
        <v>19</v>
      </c>
      <c r="Q27" s="36" t="s">
        <v>20</v>
      </c>
      <c r="R27" s="40" t="s">
        <v>21</v>
      </c>
      <c r="S27" s="36" t="s">
        <v>22</v>
      </c>
      <c r="T27" s="41" t="s">
        <v>23</v>
      </c>
      <c r="U27" s="175"/>
      <c r="V27" s="58"/>
    </row>
    <row r="28" spans="1:22" s="5" customFormat="1" ht="17" thickBot="1">
      <c r="A28" s="195"/>
      <c r="B28" s="49" t="str">
        <f>'Playing Schedule'!I17</f>
        <v>MA 2</v>
      </c>
      <c r="C28" s="50" t="str">
        <f>IF(F26=ISBLANK(TRUE),"",IF(F28&gt;F26,2,IF(F28=F26,1,0)))</f>
        <v/>
      </c>
      <c r="D28" s="51"/>
      <c r="E28" s="52" t="str">
        <f>IF(F28=ISBLANK(TRUE),"",F28-F26)</f>
        <v/>
      </c>
      <c r="F28" s="53"/>
      <c r="G28" s="173" t="b">
        <f>ISBLANK(E28)</f>
        <v>0</v>
      </c>
      <c r="H28" s="21"/>
      <c r="I28" s="44" t="str">
        <f>'Playing Schedule'!I18</f>
        <v>MA 1</v>
      </c>
      <c r="J28" s="45" t="str">
        <f>IF(M26=ISBLANK(TRUE),"",IF(M28&gt;M26,2,IF(M28=M26,1,0)))</f>
        <v/>
      </c>
      <c r="K28" s="46"/>
      <c r="L28" s="47" t="str">
        <f>IF(M28=ISBLANK(TRUE),"",M28-M26)</f>
        <v/>
      </c>
      <c r="M28" s="48"/>
      <c r="N28" s="173" t="b">
        <f>ISBLANK(L28)</f>
        <v>0</v>
      </c>
      <c r="O28" s="21"/>
      <c r="P28" s="49" t="str">
        <f>'Playing Schedule'!I19</f>
        <v>SMC</v>
      </c>
      <c r="Q28" s="50" t="str">
        <f>IF(T26=ISBLANK(TRUE),"",IF(T28&gt;T26,2,IF(T28=T26,1,0)))</f>
        <v/>
      </c>
      <c r="R28" s="51"/>
      <c r="S28" s="52" t="str">
        <f>IF(T28=ISBLANK(TRUE),"",T28-T26)</f>
        <v/>
      </c>
      <c r="T28" s="53"/>
      <c r="U28" s="173" t="b">
        <f>ISBLANK(S28)</f>
        <v>0</v>
      </c>
      <c r="V28" s="15"/>
    </row>
    <row r="29" spans="1:22" s="5" customFormat="1" ht="4" customHeight="1" thickTop="1" thickBot="1">
      <c r="A29" s="58"/>
      <c r="B29" s="58"/>
      <c r="C29" s="58"/>
      <c r="D29" s="58"/>
      <c r="E29" s="58"/>
      <c r="F29" s="58"/>
      <c r="G29" s="175"/>
      <c r="H29" s="59"/>
      <c r="I29" s="58"/>
      <c r="J29" s="58"/>
      <c r="K29" s="58"/>
      <c r="L29" s="58"/>
      <c r="M29" s="58"/>
      <c r="N29" s="175"/>
      <c r="O29" s="59"/>
      <c r="P29" s="58"/>
      <c r="Q29" s="58"/>
      <c r="R29" s="58"/>
      <c r="S29" s="58"/>
      <c r="T29" s="58"/>
      <c r="U29" s="175"/>
      <c r="V29" s="58"/>
    </row>
    <row r="30" spans="1:22" s="5" customFormat="1" ht="17" thickTop="1">
      <c r="A30" s="195">
        <v>5</v>
      </c>
      <c r="B30" s="12">
        <f>'Playing Schedule'!B20</f>
        <v>42813</v>
      </c>
      <c r="C30" s="193" t="str">
        <f>TEXT(B30,"ddd")</f>
        <v>Sun</v>
      </c>
      <c r="D30" s="193"/>
      <c r="E30" s="183" t="str">
        <f>'Playing Schedule'!D20</f>
        <v>11:30am-1:15pm</v>
      </c>
      <c r="F30" s="184"/>
      <c r="G30" s="174"/>
      <c r="H30" s="13"/>
      <c r="I30" s="14">
        <f>'Playing Schedule'!B21</f>
        <v>42813</v>
      </c>
      <c r="J30" s="194" t="str">
        <f>TEXT(I30,"ddd")</f>
        <v>Sun</v>
      </c>
      <c r="K30" s="194"/>
      <c r="L30" s="191" t="str">
        <f>'Playing Schedule'!D21</f>
        <v>11:30am-1:15pm</v>
      </c>
      <c r="M30" s="192"/>
      <c r="N30" s="174"/>
      <c r="O30" s="13"/>
      <c r="P30" s="12">
        <f>'Playing Schedule'!B22</f>
        <v>42813</v>
      </c>
      <c r="Q30" s="193" t="str">
        <f>TEXT(P30,"ddd")</f>
        <v>Sun</v>
      </c>
      <c r="R30" s="193"/>
      <c r="S30" s="183" t="str">
        <f>'Playing Schedule'!D22</f>
        <v>11:30am-1:15pm</v>
      </c>
      <c r="T30" s="184"/>
      <c r="U30" s="175"/>
      <c r="V30" s="58"/>
    </row>
    <row r="31" spans="1:22" s="5" customFormat="1" ht="2" customHeight="1">
      <c r="A31" s="195"/>
      <c r="B31" s="185"/>
      <c r="C31" s="186"/>
      <c r="D31" s="186"/>
      <c r="E31" s="186"/>
      <c r="F31" s="187"/>
      <c r="G31" s="173"/>
      <c r="H31" s="21"/>
      <c r="I31" s="188"/>
      <c r="J31" s="189"/>
      <c r="K31" s="189"/>
      <c r="L31" s="189"/>
      <c r="M31" s="190"/>
      <c r="N31" s="173"/>
      <c r="O31" s="21"/>
      <c r="P31" s="185"/>
      <c r="Q31" s="186"/>
      <c r="R31" s="186"/>
      <c r="S31" s="186"/>
      <c r="T31" s="187"/>
      <c r="U31" s="175"/>
      <c r="V31" s="58"/>
    </row>
    <row r="32" spans="1:22" s="5" customFormat="1" ht="16">
      <c r="A32" s="195"/>
      <c r="B32" s="25" t="str">
        <f>'Playing Schedule'!E20</f>
        <v>MES</v>
      </c>
      <c r="C32" s="26" t="str">
        <f>IF(F32=ISBLANK(TRUE),"",IF(F32&gt;F34,2,IF(F32=F34,1,0)))</f>
        <v/>
      </c>
      <c r="D32" s="27"/>
      <c r="E32" s="26" t="str">
        <f>IF(F32=ISBLANK(TRUE),"",F32-F34)</f>
        <v/>
      </c>
      <c r="F32" s="28"/>
      <c r="G32" s="173" t="b">
        <f>ISBLANK(E32)</f>
        <v>0</v>
      </c>
      <c r="H32" s="21"/>
      <c r="I32" s="29" t="str">
        <f>'Playing Schedule'!E21</f>
        <v>SMC</v>
      </c>
      <c r="J32" s="30" t="str">
        <f>IF(M32=ISBLANK(TRUE),"",IF(M32&gt;M34,2,IF(M32=M34,1,0)))</f>
        <v/>
      </c>
      <c r="K32" s="31"/>
      <c r="L32" s="32" t="str">
        <f>IF(M32=ISBLANK(TRUE),"",M32-M34)</f>
        <v/>
      </c>
      <c r="M32" s="33"/>
      <c r="N32" s="173" t="b">
        <f>ISBLANK(L32)</f>
        <v>0</v>
      </c>
      <c r="O32" s="21"/>
      <c r="P32" s="25" t="str">
        <f>'Playing Schedule'!E22</f>
        <v>MA 1</v>
      </c>
      <c r="Q32" s="26" t="str">
        <f>IF(T32=ISBLANK(TRUE),"",IF(T32&gt;T34,2,IF(T32=T34,1,0)))</f>
        <v/>
      </c>
      <c r="R32" s="27"/>
      <c r="S32" s="26" t="str">
        <f>IF(T32=ISBLANK(TRUE),"",T32-T34)</f>
        <v/>
      </c>
      <c r="T32" s="28"/>
      <c r="U32" s="173" t="b">
        <f>ISBLANK(S32)</f>
        <v>0</v>
      </c>
      <c r="V32" s="15"/>
    </row>
    <row r="33" spans="1:22" s="5" customFormat="1" ht="16">
      <c r="A33" s="195"/>
      <c r="B33" s="35" t="s">
        <v>19</v>
      </c>
      <c r="C33" s="36" t="s">
        <v>20</v>
      </c>
      <c r="D33" s="37" t="s">
        <v>21</v>
      </c>
      <c r="E33" s="36" t="s">
        <v>22</v>
      </c>
      <c r="F33" s="38" t="s">
        <v>23</v>
      </c>
      <c r="G33" s="173"/>
      <c r="H33" s="21"/>
      <c r="I33" s="39" t="s">
        <v>19</v>
      </c>
      <c r="J33" s="36" t="s">
        <v>20</v>
      </c>
      <c r="K33" s="40" t="s">
        <v>21</v>
      </c>
      <c r="L33" s="36" t="s">
        <v>22</v>
      </c>
      <c r="M33" s="41" t="s">
        <v>23</v>
      </c>
      <c r="N33" s="173"/>
      <c r="O33" s="21"/>
      <c r="P33" s="35" t="s">
        <v>19</v>
      </c>
      <c r="Q33" s="36" t="s">
        <v>20</v>
      </c>
      <c r="R33" s="37" t="s">
        <v>21</v>
      </c>
      <c r="S33" s="36" t="s">
        <v>22</v>
      </c>
      <c r="T33" s="38" t="s">
        <v>23</v>
      </c>
      <c r="U33" s="175"/>
      <c r="V33" s="58"/>
    </row>
    <row r="34" spans="1:22" s="5" customFormat="1" ht="17" thickBot="1">
      <c r="A34" s="195"/>
      <c r="B34" s="44" t="str">
        <f>'Playing Schedule'!I20</f>
        <v>Watsons</v>
      </c>
      <c r="C34" s="45" t="str">
        <f>IF(F32=ISBLANK(TRUE),"",IF(F34&gt;F32,2,IF(F34=F32,1,0)))</f>
        <v/>
      </c>
      <c r="D34" s="46"/>
      <c r="E34" s="47" t="str">
        <f>IF(F34=ISBLANK(TRUE),"",F34-F32)</f>
        <v/>
      </c>
      <c r="F34" s="48"/>
      <c r="G34" s="173" t="b">
        <f>ISBLANK(E34)</f>
        <v>0</v>
      </c>
      <c r="H34" s="21"/>
      <c r="I34" s="49" t="str">
        <f>'Playing Schedule'!I21</f>
        <v>MA 2</v>
      </c>
      <c r="J34" s="50" t="str">
        <f>IF(M32=ISBLANK(TRUE),"",IF(M34&gt;M32,2,IF(M34=M32,1,0)))</f>
        <v/>
      </c>
      <c r="K34" s="51"/>
      <c r="L34" s="52" t="str">
        <f>IF(M34=ISBLANK(TRUE),"",M34-M32)</f>
        <v/>
      </c>
      <c r="M34" s="53"/>
      <c r="N34" s="173" t="b">
        <f>ISBLANK(L34)</f>
        <v>0</v>
      </c>
      <c r="O34" s="21"/>
      <c r="P34" s="44" t="str">
        <f>'Playing Schedule'!I22</f>
        <v>Heriots</v>
      </c>
      <c r="Q34" s="45" t="str">
        <f>IF(T32=ISBLANK(TRUE),"",IF(T34&gt;T32,2,IF(T34=T32,1,0)))</f>
        <v/>
      </c>
      <c r="R34" s="46"/>
      <c r="S34" s="47" t="str">
        <f>IF(T34=ISBLANK(TRUE),"",T34-T32)</f>
        <v/>
      </c>
      <c r="T34" s="48"/>
      <c r="U34" s="173" t="b">
        <f>ISBLANK(S34)</f>
        <v>0</v>
      </c>
      <c r="V34" s="15"/>
    </row>
    <row r="35" spans="1:22" s="5" customFormat="1" ht="17" thickTop="1">
      <c r="A35" s="54"/>
      <c r="B35" s="55"/>
      <c r="C35" s="55"/>
      <c r="D35" s="55"/>
      <c r="E35" s="55"/>
      <c r="F35" s="55"/>
      <c r="G35" s="55"/>
      <c r="H35" s="55"/>
      <c r="I35" s="54"/>
      <c r="J35" s="54"/>
      <c r="K35" s="54"/>
      <c r="L35" s="54"/>
      <c r="M35" s="54"/>
      <c r="N35" s="57"/>
      <c r="O35" s="57"/>
      <c r="P35" s="57"/>
      <c r="Q35" s="57"/>
      <c r="R35" s="57"/>
      <c r="S35" s="57"/>
      <c r="T35" s="57"/>
      <c r="U35" s="58"/>
      <c r="V35" s="58"/>
    </row>
    <row r="36" spans="1:22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</row>
  </sheetData>
  <sheetProtection sheet="1" objects="1" scenarios="1"/>
  <mergeCells count="56">
    <mergeCell ref="A1:U1"/>
    <mergeCell ref="A2:U2"/>
    <mergeCell ref="A3:U3"/>
    <mergeCell ref="A4:U4"/>
    <mergeCell ref="A5:B5"/>
    <mergeCell ref="E5:J5"/>
    <mergeCell ref="S6:T6"/>
    <mergeCell ref="B7:F7"/>
    <mergeCell ref="I7:M7"/>
    <mergeCell ref="P7:T7"/>
    <mergeCell ref="A12:A16"/>
    <mergeCell ref="C12:D12"/>
    <mergeCell ref="E12:F12"/>
    <mergeCell ref="J12:K12"/>
    <mergeCell ref="L12:M12"/>
    <mergeCell ref="Q12:R12"/>
    <mergeCell ref="A6:A10"/>
    <mergeCell ref="C6:D6"/>
    <mergeCell ref="E6:F6"/>
    <mergeCell ref="J6:K6"/>
    <mergeCell ref="L6:M6"/>
    <mergeCell ref="Q6:R6"/>
    <mergeCell ref="S12:T12"/>
    <mergeCell ref="B13:F13"/>
    <mergeCell ref="I13:M13"/>
    <mergeCell ref="P13:T13"/>
    <mergeCell ref="A18:A22"/>
    <mergeCell ref="C18:D18"/>
    <mergeCell ref="E18:F18"/>
    <mergeCell ref="J18:K18"/>
    <mergeCell ref="L18:M18"/>
    <mergeCell ref="Q18:R18"/>
    <mergeCell ref="S18:T18"/>
    <mergeCell ref="B19:F19"/>
    <mergeCell ref="I19:M19"/>
    <mergeCell ref="P19:T19"/>
    <mergeCell ref="A24:A28"/>
    <mergeCell ref="C24:D24"/>
    <mergeCell ref="E24:F24"/>
    <mergeCell ref="J24:K24"/>
    <mergeCell ref="L24:M24"/>
    <mergeCell ref="A30:A34"/>
    <mergeCell ref="C30:D30"/>
    <mergeCell ref="E30:F30"/>
    <mergeCell ref="J30:K30"/>
    <mergeCell ref="L30:M30"/>
    <mergeCell ref="S30:T30"/>
    <mergeCell ref="B31:F31"/>
    <mergeCell ref="I31:M31"/>
    <mergeCell ref="P31:T31"/>
    <mergeCell ref="S24:T24"/>
    <mergeCell ref="B25:F25"/>
    <mergeCell ref="I25:M25"/>
    <mergeCell ref="P25:T25"/>
    <mergeCell ref="Q30:R30"/>
    <mergeCell ref="Q24:R24"/>
  </mergeCells>
  <pageMargins left="0.7" right="0.7" top="0.75" bottom="0.75" header="0.3" footer="0.3"/>
  <pageSetup paperSize="9" scale="8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0"/>
  <sheetViews>
    <sheetView zoomScale="90" workbookViewId="0"/>
  </sheetViews>
  <sheetFormatPr baseColWidth="10" defaultColWidth="8.83203125" defaultRowHeight="14" x14ac:dyDescent="0"/>
  <cols>
    <col min="1" max="1" width="6" style="96" customWidth="1"/>
    <col min="2" max="2" width="29.1640625" style="116" customWidth="1"/>
    <col min="3" max="3" width="15.33203125" style="116" customWidth="1"/>
    <col min="4" max="7" width="15.33203125" style="96" customWidth="1"/>
    <col min="8" max="8" width="6" style="96" customWidth="1"/>
    <col min="9" max="16384" width="8.83203125" style="96"/>
  </cols>
  <sheetData>
    <row r="1" spans="1:256">
      <c r="A1" s="93"/>
      <c r="B1" s="94"/>
      <c r="C1" s="94"/>
      <c r="D1" s="93"/>
      <c r="E1" s="93"/>
      <c r="F1" s="93"/>
      <c r="G1" s="93"/>
      <c r="H1" s="95"/>
    </row>
    <row r="2" spans="1:256" ht="48">
      <c r="A2" s="97"/>
      <c r="B2" s="207" t="s">
        <v>16</v>
      </c>
      <c r="C2" s="207"/>
      <c r="D2" s="207"/>
      <c r="E2" s="207"/>
      <c r="F2" s="207"/>
      <c r="G2" s="207"/>
      <c r="H2" s="98"/>
    </row>
    <row r="3" spans="1:256" ht="18" customHeight="1">
      <c r="A3" s="99"/>
      <c r="B3" s="208" t="s">
        <v>36</v>
      </c>
      <c r="C3" s="208"/>
      <c r="D3" s="208"/>
      <c r="E3" s="208"/>
      <c r="F3" s="208"/>
      <c r="G3" s="208"/>
      <c r="H3" s="100"/>
    </row>
    <row r="4" spans="1:256">
      <c r="A4" s="93"/>
      <c r="B4" s="94"/>
      <c r="C4" s="94"/>
      <c r="D4" s="93"/>
      <c r="E4" s="93"/>
      <c r="F4" s="93"/>
      <c r="G4" s="93"/>
      <c r="H4" s="95"/>
    </row>
    <row r="5" spans="1:256" ht="10.5" customHeight="1">
      <c r="A5" s="101"/>
      <c r="B5" s="209" t="s">
        <v>17</v>
      </c>
      <c r="C5" s="209"/>
      <c r="D5" s="209"/>
      <c r="E5" s="209"/>
      <c r="F5" s="209"/>
      <c r="G5" s="209"/>
      <c r="H5" s="102"/>
    </row>
    <row r="6" spans="1:256" ht="25.5" customHeight="1">
      <c r="A6" s="8"/>
      <c r="B6" s="210" t="s">
        <v>30</v>
      </c>
      <c r="C6" s="210"/>
      <c r="D6" s="210"/>
      <c r="E6" s="210"/>
      <c r="F6" s="210"/>
      <c r="G6" s="210"/>
      <c r="H6" s="98"/>
      <c r="I6" s="103"/>
      <c r="J6" s="103"/>
      <c r="K6" s="103"/>
      <c r="L6" s="103"/>
      <c r="M6" s="103"/>
      <c r="N6" s="103"/>
      <c r="O6" s="103"/>
      <c r="P6" s="103"/>
      <c r="Q6" s="211"/>
      <c r="R6" s="211"/>
      <c r="S6" s="211"/>
      <c r="T6" s="211"/>
      <c r="U6" s="211"/>
      <c r="V6" s="211"/>
      <c r="W6" s="211"/>
      <c r="X6" s="211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204"/>
      <c r="CJ6" s="204"/>
      <c r="CK6" s="204"/>
      <c r="CL6" s="204"/>
      <c r="CM6" s="204"/>
      <c r="CN6" s="204"/>
      <c r="CO6" s="204"/>
      <c r="CP6" s="204"/>
      <c r="CQ6" s="204"/>
      <c r="CR6" s="204"/>
      <c r="CS6" s="204"/>
      <c r="CT6" s="204"/>
      <c r="CU6" s="204"/>
      <c r="CV6" s="204"/>
      <c r="CW6" s="204"/>
      <c r="CX6" s="204"/>
      <c r="CY6" s="204"/>
      <c r="CZ6" s="204"/>
      <c r="DA6" s="204"/>
      <c r="DB6" s="204"/>
      <c r="DC6" s="204"/>
      <c r="DD6" s="204"/>
      <c r="DE6" s="204"/>
      <c r="DF6" s="204"/>
      <c r="DG6" s="204"/>
      <c r="DH6" s="204"/>
      <c r="DI6" s="204"/>
      <c r="DJ6" s="204"/>
      <c r="DK6" s="204"/>
      <c r="DL6" s="204"/>
      <c r="DM6" s="204"/>
      <c r="DN6" s="204"/>
      <c r="DO6" s="204"/>
      <c r="DP6" s="204"/>
      <c r="DQ6" s="204"/>
      <c r="DR6" s="204"/>
      <c r="DS6" s="204"/>
      <c r="DT6" s="204"/>
      <c r="DU6" s="204"/>
      <c r="DV6" s="204"/>
      <c r="DW6" s="204"/>
      <c r="DX6" s="204"/>
      <c r="DY6" s="204"/>
      <c r="DZ6" s="204"/>
      <c r="EA6" s="204"/>
      <c r="EB6" s="204"/>
      <c r="EC6" s="204"/>
      <c r="ED6" s="204"/>
      <c r="EE6" s="204"/>
      <c r="EF6" s="204"/>
      <c r="EG6" s="204"/>
      <c r="EH6" s="204"/>
      <c r="EI6" s="204"/>
      <c r="EJ6" s="204"/>
      <c r="EK6" s="204"/>
      <c r="EL6" s="204"/>
      <c r="EM6" s="204"/>
      <c r="EN6" s="204"/>
      <c r="EO6" s="204"/>
      <c r="EP6" s="204"/>
      <c r="EQ6" s="204"/>
      <c r="ER6" s="204"/>
      <c r="ES6" s="204"/>
      <c r="ET6" s="204"/>
      <c r="EU6" s="204"/>
      <c r="EV6" s="204"/>
      <c r="EW6" s="204"/>
      <c r="EX6" s="204"/>
      <c r="EY6" s="204"/>
      <c r="EZ6" s="204"/>
      <c r="FA6" s="204"/>
      <c r="FB6" s="204"/>
      <c r="FC6" s="204"/>
      <c r="FD6" s="204"/>
      <c r="FE6" s="204"/>
      <c r="FF6" s="204"/>
      <c r="FG6" s="204"/>
      <c r="FH6" s="204"/>
      <c r="FI6" s="204"/>
      <c r="FJ6" s="204"/>
      <c r="FK6" s="204"/>
      <c r="FL6" s="204"/>
      <c r="FM6" s="204"/>
      <c r="FN6" s="204"/>
      <c r="FO6" s="204"/>
      <c r="FP6" s="204"/>
      <c r="FQ6" s="204"/>
      <c r="FR6" s="204"/>
      <c r="FS6" s="204"/>
      <c r="FT6" s="204"/>
      <c r="FU6" s="204"/>
      <c r="FV6" s="204"/>
      <c r="FW6" s="204"/>
      <c r="FX6" s="204"/>
      <c r="FY6" s="204"/>
      <c r="FZ6" s="204"/>
      <c r="GA6" s="204"/>
      <c r="GB6" s="204"/>
      <c r="GC6" s="204"/>
      <c r="GD6" s="204"/>
      <c r="GE6" s="204"/>
      <c r="GF6" s="204"/>
      <c r="GG6" s="204"/>
      <c r="GH6" s="204"/>
      <c r="GI6" s="204"/>
      <c r="GJ6" s="204"/>
      <c r="GK6" s="204"/>
      <c r="GL6" s="204"/>
      <c r="GM6" s="204"/>
      <c r="GN6" s="204"/>
      <c r="GO6" s="204"/>
      <c r="GP6" s="204"/>
      <c r="GQ6" s="204"/>
      <c r="GR6" s="204"/>
      <c r="GS6" s="204"/>
      <c r="GT6" s="204"/>
      <c r="GU6" s="204"/>
      <c r="GV6" s="204"/>
      <c r="GW6" s="204"/>
      <c r="GX6" s="204"/>
      <c r="GY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/>
      <c r="HR6" s="204"/>
      <c r="HS6" s="204"/>
      <c r="HT6" s="204"/>
      <c r="HU6" s="204"/>
      <c r="HV6" s="204"/>
      <c r="HW6" s="204"/>
      <c r="HX6" s="204"/>
      <c r="HY6" s="204"/>
      <c r="HZ6" s="204"/>
      <c r="IA6" s="204"/>
      <c r="IB6" s="204"/>
      <c r="IC6" s="204"/>
      <c r="ID6" s="204"/>
      <c r="IE6" s="204"/>
      <c r="IF6" s="204"/>
      <c r="IG6" s="204"/>
      <c r="IH6" s="204"/>
      <c r="II6" s="204"/>
      <c r="IJ6" s="204"/>
      <c r="IK6" s="204"/>
      <c r="IL6" s="204"/>
      <c r="IM6" s="204"/>
      <c r="IN6" s="204"/>
      <c r="IO6" s="204"/>
      <c r="IP6" s="204"/>
      <c r="IQ6" s="204"/>
      <c r="IR6" s="204"/>
      <c r="IS6" s="204"/>
      <c r="IT6" s="204"/>
      <c r="IU6" s="204"/>
      <c r="IV6" s="204"/>
    </row>
    <row r="7" spans="1:256">
      <c r="A7" s="205" t="s">
        <v>31</v>
      </c>
      <c r="B7" s="205"/>
      <c r="C7" s="104"/>
      <c r="D7" s="104"/>
      <c r="E7" s="104"/>
      <c r="F7" s="104"/>
      <c r="G7" s="104"/>
      <c r="H7" s="105"/>
    </row>
    <row r="8" spans="1:256" ht="27.75" customHeight="1">
      <c r="A8" s="206">
        <f ca="1">NOW()</f>
        <v>42613.643875347225</v>
      </c>
      <c r="B8" s="206"/>
      <c r="C8" s="106"/>
      <c r="D8" s="106"/>
      <c r="E8" s="106"/>
      <c r="F8" s="106"/>
      <c r="G8" s="106"/>
      <c r="H8" s="107"/>
    </row>
    <row r="9" spans="1:256" ht="29.25" customHeight="1">
      <c r="A9" s="105"/>
      <c r="B9" s="108"/>
      <c r="C9" s="109" t="s">
        <v>32</v>
      </c>
      <c r="D9" s="109" t="s">
        <v>33</v>
      </c>
      <c r="E9" s="110" t="s">
        <v>34</v>
      </c>
      <c r="F9" s="110" t="s">
        <v>35</v>
      </c>
      <c r="G9" s="110" t="s">
        <v>23</v>
      </c>
      <c r="H9" s="105"/>
    </row>
    <row r="10" spans="1:256" ht="29.25" customHeight="1">
      <c r="A10" s="105"/>
      <c r="B10" s="111" t="str">
        <f>Teams!B4</f>
        <v>MA 2</v>
      </c>
      <c r="C10" s="112">
        <f>Results!N8</f>
        <v>0</v>
      </c>
      <c r="D10" s="112">
        <f>SUM(Results!J8,Results!C14,Results!Q20,Results!C28,Results!J34)</f>
        <v>0</v>
      </c>
      <c r="E10" s="112">
        <f>SUM(Results!K8,Results!D14,Results!R20,Results!D28,Results!K34)</f>
        <v>0</v>
      </c>
      <c r="F10" s="112">
        <f>SUM(Results!L8,Results!E14,Results!S20,Results!E28,Results!L34)</f>
        <v>0</v>
      </c>
      <c r="G10" s="112">
        <f>SUM(Results!M8,Results!F14,Results!T20,Results!F28,Results!M34)</f>
        <v>0</v>
      </c>
      <c r="H10" s="105"/>
    </row>
    <row r="11" spans="1:256" ht="29.25" customHeight="1">
      <c r="A11" s="105"/>
      <c r="B11" s="111" t="str">
        <f>Teams!B6</f>
        <v>MA 1</v>
      </c>
      <c r="C11" s="112">
        <f>Results!U8</f>
        <v>0</v>
      </c>
      <c r="D11" s="112">
        <f>SUM(Results!Q8,Results!J14,Results!Q22,Results!J28,Results!Q32)</f>
        <v>0</v>
      </c>
      <c r="E11" s="112">
        <f>SUM(Results!R8,Results!K14,Results!R22,Results!K28,Results!R32)</f>
        <v>0</v>
      </c>
      <c r="F11" s="112">
        <f>SUM(Results!S8,Results!L14,Results!S22,Results!L28,Results!S32)</f>
        <v>0</v>
      </c>
      <c r="G11" s="112">
        <f>SUM(Results!T8,Results!M14,Results!T22,Results!M28,Results!T32)</f>
        <v>0</v>
      </c>
      <c r="H11" s="105"/>
    </row>
    <row r="12" spans="1:256" ht="29.25" customHeight="1">
      <c r="A12" s="105"/>
      <c r="B12" s="111" t="str">
        <f>Teams!B1</f>
        <v>SMC</v>
      </c>
      <c r="C12" s="112">
        <f>Results!G8</f>
        <v>0</v>
      </c>
      <c r="D12" s="112">
        <f>SUM(Results!C8,Results!J16,Results!C22,Results!Q28,Results!J32)</f>
        <v>0</v>
      </c>
      <c r="E12" s="112">
        <f>SUM(Results!D8,Results!K16,Results!D22,Results!R28,Results!K32)</f>
        <v>0</v>
      </c>
      <c r="F12" s="112">
        <f>SUM(Results!E8,Results!L16,Results!E22,Results!S28,Results!L32)</f>
        <v>0</v>
      </c>
      <c r="G12" s="112">
        <f>SUM(Results!F8,Results!M16,Results!F22,Results!T28,Results!M32)</f>
        <v>0</v>
      </c>
      <c r="H12" s="105"/>
    </row>
    <row r="13" spans="1:256" ht="29.25" customHeight="1">
      <c r="A13" s="105"/>
      <c r="B13" s="111" t="str">
        <f>Teams!B2</f>
        <v>Heriots</v>
      </c>
      <c r="C13" s="112">
        <f>Results!G10</f>
        <v>0</v>
      </c>
      <c r="D13" s="112">
        <f>SUM(Results!C10,Results!Q14,Results!J20,Results!C26,Results!Q34)</f>
        <v>0</v>
      </c>
      <c r="E13" s="112">
        <f>SUM(Results!D10,Results!R14,Results!K20,Results!D26,Results!R34)</f>
        <v>0</v>
      </c>
      <c r="F13" s="112">
        <f>SUM(Results!E10,Results!S14,Results!L20,Results!E26,Results!S34)</f>
        <v>0</v>
      </c>
      <c r="G13" s="112">
        <f>SUM(Results!F10,Results!T14,Results!M20,Results!F26,Results!T34)</f>
        <v>0</v>
      </c>
      <c r="H13" s="105"/>
    </row>
    <row r="14" spans="1:256" ht="29.25" customHeight="1">
      <c r="A14" s="105"/>
      <c r="B14" s="111" t="str">
        <f>Teams!B3</f>
        <v>Watsons</v>
      </c>
      <c r="C14" s="112">
        <f>Results!N10</f>
        <v>0</v>
      </c>
      <c r="D14" s="112">
        <f>SUM(Results!J10,Results!Q16,Results!C20,Results!J26,Results!C34)</f>
        <v>0</v>
      </c>
      <c r="E14" s="112">
        <f>SUM(Results!K10,Results!R16,Results!D20,Results!K26,Results!D34)</f>
        <v>0</v>
      </c>
      <c r="F14" s="112">
        <f>SUM(Results!L10,Results!S16,Results!E20,Results!L26,Results!E34)</f>
        <v>0</v>
      </c>
      <c r="G14" s="112">
        <f>SUM(Results!M10,Results!T16,Results!F20,Results!M26,Results!F34)</f>
        <v>0</v>
      </c>
      <c r="H14" s="105"/>
    </row>
    <row r="15" spans="1:256" ht="29.25" customHeight="1">
      <c r="A15" s="105"/>
      <c r="B15" s="111" t="str">
        <f>Teams!B5</f>
        <v>MES</v>
      </c>
      <c r="C15" s="112">
        <f>Results!U10</f>
        <v>0</v>
      </c>
      <c r="D15" s="112">
        <f>SUM(Results!Q10,Results!C16,Results!J22,Results!Q26,Results!C32)</f>
        <v>0</v>
      </c>
      <c r="E15" s="112">
        <f>SUM(Results!R10,Results!D16,Results!K22,Results!R26,Results!D32)</f>
        <v>0</v>
      </c>
      <c r="F15" s="112">
        <f>SUM(Results!S10,Results!E16,Results!L22,Results!S26,Results!E32)</f>
        <v>0</v>
      </c>
      <c r="G15" s="112">
        <f>SUM(Results!T10,Results!F16,Results!M22,Results!T26,Results!F32)</f>
        <v>0</v>
      </c>
      <c r="H15" s="105"/>
    </row>
    <row r="16" spans="1:256" ht="29.25" hidden="1" customHeight="1">
      <c r="A16" s="105"/>
      <c r="B16" s="113"/>
      <c r="C16" s="114"/>
      <c r="D16" s="114"/>
      <c r="E16" s="114"/>
      <c r="F16" s="114"/>
      <c r="G16" s="114"/>
      <c r="H16" s="105"/>
    </row>
    <row r="17" spans="1:8" ht="29.25" hidden="1" customHeight="1">
      <c r="A17" s="105"/>
      <c r="B17" s="113"/>
      <c r="C17" s="114"/>
      <c r="D17" s="114"/>
      <c r="E17" s="114"/>
      <c r="F17" s="114"/>
      <c r="G17" s="114"/>
      <c r="H17" s="105"/>
    </row>
    <row r="18" spans="1:8" ht="29.25" hidden="1" customHeight="1">
      <c r="A18" s="105"/>
      <c r="B18" s="113"/>
      <c r="C18" s="114"/>
      <c r="D18" s="114"/>
      <c r="E18" s="114"/>
      <c r="F18" s="114"/>
      <c r="G18" s="114"/>
      <c r="H18" s="105"/>
    </row>
    <row r="19" spans="1:8" ht="29.25" hidden="1" customHeight="1">
      <c r="A19" s="105"/>
      <c r="B19" s="113"/>
      <c r="C19" s="114"/>
      <c r="D19" s="114"/>
      <c r="E19" s="114"/>
      <c r="F19" s="114"/>
      <c r="G19" s="114"/>
      <c r="H19" s="105"/>
    </row>
    <row r="20" spans="1:8" ht="30.75" customHeight="1">
      <c r="A20" s="95"/>
      <c r="B20" s="115"/>
      <c r="C20" s="115"/>
      <c r="D20" s="95"/>
      <c r="E20" s="95"/>
      <c r="F20" s="95"/>
      <c r="G20" s="95"/>
      <c r="H20" s="95"/>
    </row>
  </sheetData>
  <sheetProtection sheet="1" objects="1" scenarios="1"/>
  <sortState ref="B10:G15">
    <sortCondition descending="1" ref="D10:D15"/>
    <sortCondition descending="1" ref="E10:E15"/>
    <sortCondition descending="1" ref="F10:F15"/>
    <sortCondition descending="1" ref="G10:G15"/>
  </sortState>
  <mergeCells count="36">
    <mergeCell ref="B2:G2"/>
    <mergeCell ref="B3:G3"/>
    <mergeCell ref="B5:G5"/>
    <mergeCell ref="B6:G6"/>
    <mergeCell ref="Q6:X6"/>
    <mergeCell ref="A8:B8"/>
    <mergeCell ref="FU6:GB6"/>
    <mergeCell ref="GC6:GJ6"/>
    <mergeCell ref="GK6:GR6"/>
    <mergeCell ref="GS6:GZ6"/>
    <mergeCell ref="DY6:EF6"/>
    <mergeCell ref="EG6:EN6"/>
    <mergeCell ref="EO6:EV6"/>
    <mergeCell ref="EW6:FD6"/>
    <mergeCell ref="FE6:FL6"/>
    <mergeCell ref="FM6:FT6"/>
    <mergeCell ref="CC6:CJ6"/>
    <mergeCell ref="CK6:CR6"/>
    <mergeCell ref="CS6:CZ6"/>
    <mergeCell ref="DA6:DH6"/>
    <mergeCell ref="DI6:DP6"/>
    <mergeCell ref="HQ6:HX6"/>
    <mergeCell ref="HY6:IF6"/>
    <mergeCell ref="IG6:IN6"/>
    <mergeCell ref="IO6:IV6"/>
    <mergeCell ref="A7:B7"/>
    <mergeCell ref="HA6:HH6"/>
    <mergeCell ref="HI6:HP6"/>
    <mergeCell ref="DQ6:DX6"/>
    <mergeCell ref="AG6:AN6"/>
    <mergeCell ref="AO6:AV6"/>
    <mergeCell ref="AW6:BD6"/>
    <mergeCell ref="BE6:BL6"/>
    <mergeCell ref="BM6:BT6"/>
    <mergeCell ref="BU6:CB6"/>
    <mergeCell ref="Y6:AF6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blackAndWhite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League_Positions">
                <anchor moveWithCells="1" sizeWithCells="1">
                  <from>
                    <xdr:col>1</xdr:col>
                    <xdr:colOff>25400</xdr:colOff>
                    <xdr:row>19</xdr:row>
                    <xdr:rowOff>63500</xdr:rowOff>
                  </from>
                  <to>
                    <xdr:col>7</xdr:col>
                    <xdr:colOff>76200</xdr:colOff>
                    <xdr:row>19</xdr:row>
                    <xdr:rowOff>330200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Labbats</vt:lpstr>
      <vt:lpstr>Teams</vt:lpstr>
      <vt:lpstr>Playing Schedule</vt:lpstr>
      <vt:lpstr>Results</vt:lpstr>
      <vt:lpstr>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Sinclair</dc:creator>
  <cp:lastModifiedBy>Chris Macvie</cp:lastModifiedBy>
  <cp:lastPrinted>2016-08-25T05:13:25Z</cp:lastPrinted>
  <dcterms:created xsi:type="dcterms:W3CDTF">2016-08-24T09:41:04Z</dcterms:created>
  <dcterms:modified xsi:type="dcterms:W3CDTF">2016-08-31T14:28:52Z</dcterms:modified>
</cp:coreProperties>
</file>