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ris.Macvie\Downloads\"/>
    </mc:Choice>
  </mc:AlternateContent>
  <bookViews>
    <workbookView xWindow="0" yWindow="0" windowWidth="23220" windowHeight="5130" tabRatio="249" activeTab="2"/>
  </bookViews>
  <sheets>
    <sheet name="Teams" sheetId="4" r:id="rId1"/>
    <sheet name="Draws" sheetId="1" r:id="rId2"/>
    <sheet name="League" sheetId="3" r:id="rId3"/>
    <sheet name="Sheet1" sheetId="5" state="hidden" r:id="rId4"/>
  </sheets>
  <definedNames>
    <definedName name="_xlnm.Print_Area" localSheetId="1">Draws!$A$1:$AE$98</definedName>
    <definedName name="_xlnm.Print_Area" localSheetId="2">League!$A$1:$H$18</definedName>
  </definedNames>
  <calcPr calcId="152511"/>
</workbook>
</file>

<file path=xl/calcChain.xml><?xml version="1.0" encoding="utf-8"?>
<calcChain xmlns="http://schemas.openxmlformats.org/spreadsheetml/2006/main">
  <c r="H94" i="1" l="1"/>
  <c r="H92" i="1"/>
  <c r="T92" i="1"/>
  <c r="E14" i="3" l="1"/>
  <c r="G14" i="3"/>
  <c r="E13" i="3"/>
  <c r="G13" i="3"/>
  <c r="E17" i="3"/>
  <c r="G17" i="3"/>
  <c r="E15" i="3"/>
  <c r="G15" i="3"/>
  <c r="E11" i="3"/>
  <c r="G11" i="3"/>
  <c r="E9" i="3"/>
  <c r="G9" i="3"/>
  <c r="E8" i="3"/>
  <c r="G8" i="3"/>
  <c r="E10" i="3"/>
  <c r="G10" i="3"/>
  <c r="E12" i="3"/>
  <c r="G12" i="3"/>
  <c r="E16" i="3"/>
  <c r="G16" i="3"/>
  <c r="T74" i="1" l="1"/>
  <c r="T72" i="1"/>
  <c r="N66" i="1"/>
  <c r="H60" i="1"/>
  <c r="B47" i="1"/>
  <c r="Z41" i="1"/>
  <c r="N37" i="1"/>
  <c r="B24" i="1"/>
  <c r="H18" i="1"/>
  <c r="Z12" i="1"/>
  <c r="N72" i="1"/>
  <c r="H68" i="1"/>
  <c r="T60" i="1"/>
  <c r="Z49" i="1"/>
  <c r="B43" i="1"/>
  <c r="T37" i="1"/>
  <c r="N24" i="1"/>
  <c r="B16" i="1"/>
  <c r="Z10" i="1"/>
  <c r="H72" i="1"/>
  <c r="B68" i="1"/>
  <c r="Z60" i="1"/>
  <c r="H49" i="1"/>
  <c r="N43" i="1"/>
  <c r="T35" i="1"/>
  <c r="B22" i="1"/>
  <c r="Z18" i="1"/>
  <c r="T12" i="1"/>
  <c r="B72" i="1"/>
  <c r="H66" i="1"/>
  <c r="N60" i="1"/>
  <c r="B49" i="1"/>
  <c r="T43" i="1"/>
  <c r="Z35" i="1"/>
  <c r="H24" i="1"/>
  <c r="N18" i="1"/>
  <c r="T10" i="1"/>
  <c r="Z72" i="1"/>
  <c r="B66" i="1"/>
  <c r="T62" i="1"/>
  <c r="N47" i="1"/>
  <c r="H43" i="1"/>
  <c r="Z37" i="1"/>
  <c r="T22" i="1"/>
  <c r="H16" i="1"/>
  <c r="N12" i="1"/>
  <c r="B74" i="1"/>
  <c r="N68" i="1"/>
  <c r="Z62" i="1"/>
  <c r="T49" i="1"/>
  <c r="B41" i="1"/>
  <c r="H35" i="1"/>
  <c r="Z22" i="1"/>
  <c r="T16" i="1"/>
  <c r="N10" i="1"/>
  <c r="Z68" i="1"/>
  <c r="N62" i="1"/>
  <c r="T47" i="1"/>
  <c r="H41" i="1"/>
  <c r="B37" i="1"/>
  <c r="N22" i="1"/>
  <c r="Z16" i="1"/>
  <c r="H12" i="1"/>
  <c r="H74" i="1"/>
  <c r="T68" i="1"/>
  <c r="B60" i="1"/>
  <c r="N49" i="1"/>
  <c r="T41" i="1"/>
  <c r="N35" i="1"/>
  <c r="Z24" i="1"/>
  <c r="B18" i="1"/>
  <c r="H10" i="1"/>
  <c r="Z74" i="1"/>
  <c r="T66" i="1"/>
  <c r="H62" i="1"/>
  <c r="Z47" i="1"/>
  <c r="N41" i="1"/>
  <c r="B35" i="1"/>
  <c r="H22" i="1"/>
  <c r="T18" i="1"/>
  <c r="B12" i="1"/>
  <c r="N74" i="1"/>
  <c r="Z66" i="1"/>
  <c r="B62" i="1"/>
  <c r="Z43" i="1"/>
  <c r="H37" i="1"/>
  <c r="T24" i="1"/>
  <c r="N16" i="1"/>
  <c r="B10" i="1"/>
  <c r="B12" i="3" l="1"/>
  <c r="B10" i="3"/>
  <c r="B8" i="3"/>
  <c r="B9" i="3"/>
  <c r="B11" i="3"/>
  <c r="B15" i="3"/>
  <c r="B17" i="3"/>
  <c r="B13" i="3"/>
  <c r="B14" i="3"/>
  <c r="B16" i="3"/>
  <c r="C8" i="1" l="1"/>
  <c r="H47" i="1" l="1"/>
  <c r="AA14" i="1"/>
  <c r="U90" i="1" l="1"/>
  <c r="I90" i="1"/>
  <c r="AA70" i="1"/>
  <c r="U70" i="1"/>
  <c r="O70" i="1"/>
  <c r="I70" i="1"/>
  <c r="C70" i="1"/>
  <c r="AA64" i="1"/>
  <c r="U64" i="1"/>
  <c r="O64" i="1"/>
  <c r="W94" i="1"/>
  <c r="U94" i="1"/>
  <c r="W92" i="1"/>
  <c r="U92" i="1"/>
  <c r="K94" i="1"/>
  <c r="I94" i="1"/>
  <c r="K92" i="1"/>
  <c r="I92" i="1"/>
  <c r="AC74" i="1"/>
  <c r="AA74" i="1"/>
  <c r="AC72" i="1"/>
  <c r="AA72" i="1"/>
  <c r="W74" i="1"/>
  <c r="U74" i="1"/>
  <c r="W72" i="1"/>
  <c r="U72" i="1"/>
  <c r="Q74" i="1"/>
  <c r="O74" i="1"/>
  <c r="Q72" i="1"/>
  <c r="O72" i="1"/>
  <c r="K74" i="1"/>
  <c r="I74" i="1"/>
  <c r="K72" i="1"/>
  <c r="I72" i="1"/>
  <c r="E74" i="1"/>
  <c r="C74" i="1"/>
  <c r="E72" i="1"/>
  <c r="C72" i="1"/>
  <c r="AC68" i="1"/>
  <c r="AA68" i="1"/>
  <c r="AC66" i="1"/>
  <c r="AA66" i="1"/>
  <c r="I64" i="1"/>
  <c r="AB45" i="1"/>
  <c r="I33" i="1"/>
  <c r="U14" i="1"/>
  <c r="T94" i="1" l="1"/>
  <c r="K12" i="1"/>
  <c r="K10" i="1"/>
  <c r="W68" i="1" l="1"/>
  <c r="U68" i="1"/>
  <c r="W66" i="1"/>
  <c r="U66" i="1"/>
  <c r="Q68" i="1"/>
  <c r="O68" i="1"/>
  <c r="Q66" i="1"/>
  <c r="O66" i="1"/>
  <c r="K68" i="1"/>
  <c r="I68" i="1"/>
  <c r="K66" i="1"/>
  <c r="I66" i="1"/>
  <c r="E68" i="1" l="1"/>
  <c r="C68" i="1"/>
  <c r="E66" i="1"/>
  <c r="C66" i="1"/>
  <c r="W62" i="1"/>
  <c r="U62" i="1"/>
  <c r="W60" i="1"/>
  <c r="U60" i="1"/>
  <c r="U58" i="1"/>
  <c r="AA8" i="1"/>
  <c r="H14" i="1"/>
  <c r="I14" i="1" s="1"/>
  <c r="J14" i="1"/>
  <c r="O14" i="1"/>
  <c r="AA10" i="1"/>
  <c r="AC10" i="1"/>
  <c r="AE10" i="1"/>
  <c r="C16" i="1"/>
  <c r="E16" i="1"/>
  <c r="G16" i="1"/>
  <c r="I16" i="1"/>
  <c r="K16" i="1"/>
  <c r="M16" i="1"/>
  <c r="O16" i="1"/>
  <c r="Q16" i="1"/>
  <c r="I37" i="1"/>
  <c r="O37" i="1"/>
  <c r="I35" i="1"/>
  <c r="O58" i="1"/>
  <c r="O60" i="1"/>
  <c r="Q60" i="1"/>
  <c r="S60" i="1"/>
  <c r="O62" i="1"/>
  <c r="Q62" i="1"/>
  <c r="S62" i="1"/>
  <c r="O8" i="1"/>
  <c r="C14" i="1" l="1"/>
  <c r="I12" i="1"/>
  <c r="W18" i="1" l="1"/>
  <c r="S49" i="1" l="1"/>
  <c r="S47" i="1"/>
  <c r="Y43" i="1"/>
  <c r="Y41" i="1"/>
  <c r="G37" i="1"/>
  <c r="G35" i="1"/>
  <c r="M24" i="1"/>
  <c r="M22" i="1"/>
  <c r="S18" i="1"/>
  <c r="S16" i="1"/>
  <c r="Y12" i="1"/>
  <c r="Y10" i="1"/>
  <c r="AB58" i="1"/>
  <c r="Z58" i="1"/>
  <c r="K62" i="1"/>
  <c r="I62" i="1"/>
  <c r="K60" i="1"/>
  <c r="I60" i="1"/>
  <c r="Q49" i="1"/>
  <c r="O49" i="1"/>
  <c r="Q47" i="1"/>
  <c r="O47" i="1"/>
  <c r="J58" i="1"/>
  <c r="I58" i="1"/>
  <c r="D58" i="1"/>
  <c r="C58" i="1"/>
  <c r="AA45" i="1"/>
  <c r="U45" i="1"/>
  <c r="O45" i="1"/>
  <c r="I45" i="1"/>
  <c r="C45" i="1"/>
  <c r="U39" i="1"/>
  <c r="O39" i="1"/>
  <c r="I39" i="1"/>
  <c r="I20" i="1"/>
  <c r="C20" i="1"/>
  <c r="W43" i="1"/>
  <c r="U43" i="1"/>
  <c r="W41" i="1"/>
  <c r="U41" i="1"/>
  <c r="AC37" i="1"/>
  <c r="AA37" i="1"/>
  <c r="AC35" i="1"/>
  <c r="AA35" i="1"/>
  <c r="E37" i="1"/>
  <c r="C37" i="1"/>
  <c r="E35" i="1"/>
  <c r="C35" i="1"/>
  <c r="K24" i="1"/>
  <c r="I24" i="1"/>
  <c r="K22" i="1"/>
  <c r="I22" i="1"/>
  <c r="Q18" i="1"/>
  <c r="O18" i="1"/>
  <c r="W12" i="1"/>
  <c r="U12" i="1"/>
  <c r="W10" i="1"/>
  <c r="U10" i="1"/>
  <c r="H8" i="1"/>
  <c r="AC62" i="1"/>
  <c r="C10" i="1"/>
  <c r="C12" i="1"/>
  <c r="E10" i="1"/>
  <c r="E12" i="1"/>
  <c r="AA16" i="1"/>
  <c r="AA24" i="1"/>
  <c r="U37" i="1"/>
  <c r="O43" i="1"/>
  <c r="C47" i="1"/>
  <c r="AE47" i="1"/>
  <c r="AA47" i="1" s="1"/>
  <c r="AA62" i="1"/>
  <c r="AA18" i="1"/>
  <c r="I49" i="1"/>
  <c r="O12" i="1"/>
  <c r="C18" i="1"/>
  <c r="U24" i="1"/>
  <c r="I43" i="1"/>
  <c r="AA49" i="1"/>
  <c r="I47" i="1"/>
  <c r="U16" i="1"/>
  <c r="O22" i="1"/>
  <c r="U35" i="1"/>
  <c r="C43" i="1"/>
  <c r="U47" i="1"/>
  <c r="C22" i="1"/>
  <c r="AA22" i="1"/>
  <c r="O35" i="1"/>
  <c r="C41" i="1"/>
  <c r="AA41" i="1"/>
  <c r="C60" i="1"/>
  <c r="AA60" i="1"/>
  <c r="I10" i="1"/>
  <c r="AA12" i="1"/>
  <c r="U18" i="1"/>
  <c r="U22" i="1"/>
  <c r="O41" i="1"/>
  <c r="AA43" i="1"/>
  <c r="U49" i="1"/>
  <c r="O10" i="1"/>
  <c r="I18" i="1"/>
  <c r="C24" i="1"/>
  <c r="O24" i="1"/>
  <c r="I41" i="1"/>
  <c r="C49" i="1"/>
  <c r="C62" i="1"/>
  <c r="W49" i="1"/>
  <c r="AC49" i="1"/>
  <c r="E62" i="1"/>
  <c r="K49" i="1"/>
  <c r="E49" i="1"/>
  <c r="AC43" i="1"/>
  <c r="Q43" i="1"/>
  <c r="K43" i="1"/>
  <c r="E43" i="1"/>
  <c r="K37" i="1"/>
  <c r="Q37" i="1"/>
  <c r="W37" i="1"/>
  <c r="AC24" i="1"/>
  <c r="W24" i="1"/>
  <c r="Q24" i="1"/>
  <c r="E24" i="1"/>
  <c r="AC18" i="1"/>
  <c r="K18" i="1"/>
  <c r="E18" i="1"/>
  <c r="AC12" i="1"/>
  <c r="Q12" i="1"/>
  <c r="AC60" i="1"/>
  <c r="E60" i="1"/>
  <c r="W47" i="1"/>
  <c r="K47" i="1"/>
  <c r="E47" i="1"/>
  <c r="AC41" i="1"/>
  <c r="E41" i="1"/>
  <c r="K41" i="1"/>
  <c r="Q41" i="1"/>
  <c r="K35" i="1"/>
  <c r="Q35" i="1"/>
  <c r="W35" i="1"/>
  <c r="AC22" i="1"/>
  <c r="W22" i="1"/>
  <c r="Q22" i="1"/>
  <c r="E22" i="1"/>
  <c r="AC16" i="1"/>
  <c r="W16" i="1"/>
  <c r="Q10" i="1"/>
  <c r="Y47" i="1"/>
  <c r="Y49" i="1"/>
  <c r="AE49" i="1"/>
  <c r="S12" i="1"/>
  <c r="G18" i="1"/>
  <c r="AE18" i="1"/>
  <c r="Y24" i="1"/>
  <c r="S37" i="1"/>
  <c r="M43" i="1"/>
  <c r="M49" i="1"/>
  <c r="M12" i="1"/>
  <c r="AE16" i="1"/>
  <c r="AE24" i="1"/>
  <c r="Y37" i="1"/>
  <c r="S43" i="1"/>
  <c r="G47" i="1"/>
  <c r="S10" i="1"/>
  <c r="M18" i="1"/>
  <c r="G24" i="1"/>
  <c r="S24" i="1"/>
  <c r="M37" i="1"/>
  <c r="M41" i="1"/>
  <c r="G49" i="1"/>
  <c r="G62" i="1"/>
  <c r="Y62" i="1"/>
  <c r="M10" i="1"/>
  <c r="AE12" i="1"/>
  <c r="Y18" i="1"/>
  <c r="Y22" i="1"/>
  <c r="M35" i="1"/>
  <c r="S41" i="1"/>
  <c r="AE43" i="1"/>
  <c r="S66" i="1"/>
  <c r="G12" i="1"/>
  <c r="Y16" i="1"/>
  <c r="S22" i="1"/>
  <c r="Y35" i="1"/>
  <c r="G43" i="1"/>
  <c r="M47" i="1"/>
  <c r="Y60" i="1"/>
  <c r="G10" i="1"/>
  <c r="G22" i="1"/>
  <c r="AE22" i="1"/>
  <c r="S35" i="1"/>
  <c r="G41" i="1"/>
  <c r="AE41" i="1"/>
  <c r="G60" i="1"/>
  <c r="C39" i="1"/>
  <c r="AA39" i="1"/>
  <c r="O20" i="1"/>
  <c r="C33" i="1" s="1"/>
  <c r="F10" i="3" l="1"/>
  <c r="F11" i="3"/>
  <c r="F13" i="3"/>
  <c r="F15" i="3"/>
  <c r="F16" i="3"/>
  <c r="F17" i="3"/>
  <c r="C10" i="3"/>
  <c r="D10" i="3"/>
  <c r="F9" i="3"/>
  <c r="F8" i="3"/>
  <c r="D17" i="3"/>
  <c r="C17" i="3"/>
  <c r="F12" i="3"/>
  <c r="C12" i="3"/>
  <c r="D12" i="3"/>
  <c r="C8" i="3"/>
  <c r="D8" i="3"/>
  <c r="C9" i="3"/>
  <c r="D9" i="3"/>
  <c r="C15" i="3"/>
  <c r="D15" i="3"/>
  <c r="C11" i="3"/>
  <c r="D11" i="3"/>
  <c r="C14" i="3"/>
  <c r="D14" i="3"/>
  <c r="C16" i="3"/>
  <c r="D16" i="3"/>
  <c r="C13" i="3"/>
  <c r="D13" i="3"/>
  <c r="AA58" i="1"/>
  <c r="C64" i="1" s="1"/>
  <c r="AC47" i="1"/>
  <c r="F14" i="3" s="1"/>
  <c r="AA20" i="1"/>
  <c r="U20" i="1"/>
  <c r="O33" i="1"/>
  <c r="U33" i="1" s="1"/>
  <c r="AA33" i="1" s="1"/>
  <c r="U8" i="1"/>
  <c r="I8" i="1"/>
</calcChain>
</file>

<file path=xl/sharedStrings.xml><?xml version="1.0" encoding="utf-8"?>
<sst xmlns="http://schemas.openxmlformats.org/spreadsheetml/2006/main" count="277" uniqueCount="27">
  <si>
    <t>P</t>
  </si>
  <si>
    <t>E</t>
  </si>
  <si>
    <t>v</t>
  </si>
  <si>
    <t>DAFS</t>
  </si>
  <si>
    <t>Penicuik</t>
  </si>
  <si>
    <t>Points</t>
  </si>
  <si>
    <t>Ends</t>
  </si>
  <si>
    <t>Draws &amp; Results</t>
  </si>
  <si>
    <t>TS</t>
  </si>
  <si>
    <t>S+</t>
  </si>
  <si>
    <t>Total Shots</t>
  </si>
  <si>
    <t>Shots Up</t>
  </si>
  <si>
    <t>37 Club</t>
  </si>
  <si>
    <t>Played</t>
  </si>
  <si>
    <t>Aegon</t>
  </si>
  <si>
    <t>Vets</t>
  </si>
  <si>
    <t>Carrington</t>
  </si>
  <si>
    <r>
      <t>Sponsored by</t>
    </r>
    <r>
      <rPr>
        <sz val="14"/>
        <color rgb="FFC00000"/>
        <rFont val="Elephant"/>
        <family val="1"/>
      </rPr>
      <t xml:space="preserve"> </t>
    </r>
    <r>
      <rPr>
        <sz val="18"/>
        <color rgb="FFC00000"/>
        <rFont val="Elephant"/>
        <family val="1"/>
      </rPr>
      <t>Belhaven Brewery</t>
    </r>
  </si>
  <si>
    <t>Corstorphine</t>
  </si>
  <si>
    <t>Yester</t>
  </si>
  <si>
    <t>Linlithgow Trophy 2016-17</t>
  </si>
  <si>
    <t>Edinburgh Univ.</t>
  </si>
  <si>
    <t>Athel'ford</t>
  </si>
  <si>
    <t>Page Play-off</t>
  </si>
  <si>
    <t>Top of League v Winner of 2v3</t>
  </si>
  <si>
    <t>2  v  3</t>
  </si>
  <si>
    <t>Sponsored by Belhaven Brewery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</si>
</sst>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9]d\ mmm\ yy;@"/>
    <numFmt numFmtId="165" formatCode="h:mm\ a/p&quot;m&quot;"/>
  </numFmts>
  <fonts count="34" x14ac:knownFonts="1">
    <font>
      <sz val="11"/>
      <name val="Comic Sans MS"/>
    </font>
    <font>
      <b/>
      <sz val="11"/>
      <name val="Comic Sans MS"/>
      <family val="4"/>
    </font>
    <font>
      <b/>
      <sz val="9"/>
      <name val="Comic Sans MS"/>
      <family val="4"/>
    </font>
    <font>
      <sz val="8"/>
      <name val="Comic Sans MS"/>
      <family val="4"/>
    </font>
    <font>
      <sz val="14"/>
      <name val="Comic Sans MS"/>
      <family val="4"/>
    </font>
    <font>
      <sz val="13"/>
      <name val="Comic Sans MS"/>
      <family val="4"/>
    </font>
    <font>
      <sz val="11"/>
      <name val="Constantia"/>
      <family val="1"/>
    </font>
    <font>
      <sz val="11"/>
      <color rgb="FFFFFAE6"/>
      <name val="Comic Sans MS"/>
      <family val="4"/>
    </font>
    <font>
      <b/>
      <sz val="9"/>
      <color rgb="FFFFFAE6"/>
      <name val="Comic Sans MS"/>
      <family val="4"/>
    </font>
    <font>
      <b/>
      <sz val="11"/>
      <color rgb="FFFFFAE6"/>
      <name val="Comic Sans MS"/>
      <family val="4"/>
    </font>
    <font>
      <sz val="11"/>
      <color rgb="FF000000"/>
      <name val="Comic Sans MS"/>
      <family val="4"/>
    </font>
    <font>
      <sz val="11"/>
      <color rgb="FFC00000"/>
      <name val="Elephant"/>
      <family val="1"/>
    </font>
    <font>
      <sz val="14"/>
      <color rgb="FFC00000"/>
      <name val="Elephant"/>
      <family val="1"/>
    </font>
    <font>
      <sz val="18"/>
      <color rgb="FFC00000"/>
      <name val="Elephant"/>
      <family val="1"/>
    </font>
    <font>
      <b/>
      <sz val="30"/>
      <color rgb="FFC00000"/>
      <name val="Elephant"/>
      <family val="1"/>
    </font>
    <font>
      <b/>
      <sz val="16"/>
      <color rgb="FFC00000"/>
      <name val="Constantia"/>
      <family val="1"/>
    </font>
    <font>
      <b/>
      <sz val="20"/>
      <color rgb="FFFF0000"/>
      <name val="Constantia"/>
      <family val="1"/>
    </font>
    <font>
      <b/>
      <sz val="20"/>
      <color indexed="60"/>
      <name val="Elephant"/>
      <family val="1"/>
    </font>
    <font>
      <sz val="16"/>
      <name val="Comic Sans MS"/>
      <family val="4"/>
    </font>
    <font>
      <sz val="10"/>
      <name val="Comic Sans MS"/>
      <family val="4"/>
    </font>
    <font>
      <sz val="10"/>
      <color rgb="FFFFFAE6"/>
      <name val="Comic Sans MS"/>
      <family val="4"/>
    </font>
    <font>
      <b/>
      <sz val="10"/>
      <color indexed="60"/>
      <name val="Comic Sans MS"/>
      <family val="4"/>
    </font>
    <font>
      <b/>
      <sz val="10"/>
      <name val="Comic Sans MS"/>
      <family val="4"/>
    </font>
    <font>
      <sz val="10"/>
      <name val="Constantia"/>
      <family val="1"/>
    </font>
    <font>
      <b/>
      <sz val="10"/>
      <name val="Garamond"/>
      <family val="1"/>
    </font>
    <font>
      <b/>
      <sz val="10"/>
      <color rgb="FFFFFAE6"/>
      <name val="Constantia"/>
      <family val="1"/>
    </font>
    <font>
      <b/>
      <sz val="10"/>
      <name val="Constantia"/>
      <family val="1"/>
    </font>
    <font>
      <sz val="10"/>
      <color rgb="FFFFFAE6"/>
      <name val="Constantia"/>
      <family val="1"/>
    </font>
    <font>
      <sz val="10"/>
      <color indexed="43"/>
      <name val="Comic Sans MS"/>
      <family val="4"/>
    </font>
    <font>
      <b/>
      <sz val="10"/>
      <color indexed="10"/>
      <name val="Comic Sans MS"/>
      <family val="4"/>
    </font>
    <font>
      <b/>
      <sz val="16"/>
      <color indexed="60"/>
      <name val="Elephant"/>
      <family val="1"/>
    </font>
    <font>
      <b/>
      <sz val="20"/>
      <name val="Elephant"/>
      <family val="1"/>
    </font>
    <font>
      <sz val="20"/>
      <name val="Comic Sans MS"/>
      <family val="4"/>
    </font>
    <font>
      <b/>
      <sz val="28"/>
      <color rgb="FFC00000"/>
      <name val="Elephant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AE6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 style="double">
        <color indexed="1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thin">
        <color indexed="64"/>
      </right>
      <top/>
      <bottom style="double">
        <color indexed="10"/>
      </bottom>
      <diagonal/>
    </border>
    <border>
      <left/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15"/>
      </left>
      <right/>
      <top style="double">
        <color indexed="15"/>
      </top>
      <bottom/>
      <diagonal/>
    </border>
    <border>
      <left style="double">
        <color indexed="1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15"/>
      </right>
      <top style="thin">
        <color indexed="64"/>
      </top>
      <bottom style="thin">
        <color indexed="64"/>
      </bottom>
      <diagonal/>
    </border>
    <border>
      <left style="double">
        <color indexed="15"/>
      </left>
      <right style="thin">
        <color indexed="64"/>
      </right>
      <top/>
      <bottom/>
      <diagonal/>
    </border>
    <border>
      <left style="double">
        <color indexed="15"/>
      </left>
      <right style="thin">
        <color indexed="64"/>
      </right>
      <top/>
      <bottom style="double">
        <color indexed="15"/>
      </bottom>
      <diagonal/>
    </border>
    <border>
      <left/>
      <right style="thin">
        <color indexed="64"/>
      </right>
      <top style="thin">
        <color indexed="64"/>
      </top>
      <bottom style="double">
        <color indexed="15"/>
      </bottom>
      <diagonal/>
    </border>
    <border>
      <left style="thin">
        <color indexed="64"/>
      </left>
      <right style="double">
        <color indexed="15"/>
      </right>
      <top style="thin">
        <color indexed="64"/>
      </top>
      <bottom style="double">
        <color indexed="1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5"/>
      </bottom>
      <diagonal/>
    </border>
    <border>
      <left/>
      <right style="double">
        <color indexed="15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15"/>
      </top>
      <bottom/>
      <diagonal/>
    </border>
    <border>
      <left/>
      <right/>
      <top style="double">
        <color indexed="10"/>
      </top>
      <bottom/>
      <diagonal/>
    </border>
    <border>
      <left style="double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10"/>
      </right>
      <top/>
      <bottom style="thin">
        <color indexed="64"/>
      </bottom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5"/>
      </left>
      <right/>
      <top/>
      <bottom style="thin">
        <color indexed="64"/>
      </bottom>
      <diagonal/>
    </border>
    <border>
      <left/>
      <right style="double">
        <color indexed="15"/>
      </right>
      <top style="double">
        <color indexed="15"/>
      </top>
      <bottom/>
      <diagonal/>
    </border>
    <border>
      <left/>
      <right style="double">
        <color indexed="15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38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2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0" fontId="8" fillId="0" borderId="0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9" fillId="2" borderId="0" xfId="0" applyFont="1" applyFill="1"/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4" fontId="24" fillId="4" borderId="3" xfId="0" applyNumberFormat="1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165" fontId="24" fillId="4" borderId="22" xfId="0" applyNumberFormat="1" applyFont="1" applyFill="1" applyBorder="1" applyAlignment="1">
      <alignment horizontal="center" vertical="center"/>
    </xf>
    <xf numFmtId="165" fontId="24" fillId="4" borderId="26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164" fontId="24" fillId="4" borderId="23" xfId="0" applyNumberFormat="1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 vertical="center"/>
    </xf>
    <xf numFmtId="165" fontId="24" fillId="4" borderId="24" xfId="0" applyNumberFormat="1" applyFont="1" applyFill="1" applyBorder="1" applyAlignment="1">
      <alignment horizontal="center" vertical="center"/>
    </xf>
    <xf numFmtId="165" fontId="24" fillId="4" borderId="25" xfId="0" applyNumberFormat="1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 applyProtection="1">
      <alignment horizontal="center" vertical="center"/>
    </xf>
    <xf numFmtId="0" fontId="26" fillId="4" borderId="2" xfId="0" applyFont="1" applyFill="1" applyBorder="1" applyAlignment="1" applyProtection="1">
      <alignment horizontal="center" vertical="center"/>
      <protection locked="0"/>
    </xf>
    <xf numFmtId="0" fontId="26" fillId="4" borderId="2" xfId="0" applyFont="1" applyFill="1" applyBorder="1" applyAlignment="1" applyProtection="1">
      <alignment horizontal="center" vertical="center"/>
    </xf>
    <xf numFmtId="0" fontId="26" fillId="4" borderId="5" xfId="0" applyFont="1" applyFill="1" applyBorder="1" applyAlignment="1" applyProtection="1">
      <alignment horizontal="center" vertical="center"/>
      <protection locked="0"/>
    </xf>
    <xf numFmtId="0" fontId="26" fillId="4" borderId="6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 applyProtection="1">
      <alignment horizontal="center" vertical="center"/>
    </xf>
    <xf numFmtId="0" fontId="26" fillId="4" borderId="9" xfId="0" applyFont="1" applyFill="1" applyBorder="1" applyAlignment="1" applyProtection="1">
      <alignment horizontal="center" vertical="center"/>
      <protection locked="0"/>
    </xf>
    <xf numFmtId="0" fontId="26" fillId="4" borderId="9" xfId="0" applyFont="1" applyFill="1" applyBorder="1" applyAlignment="1" applyProtection="1">
      <alignment horizontal="center" vertical="center"/>
    </xf>
    <xf numFmtId="0" fontId="26" fillId="4" borderId="10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</xf>
    <xf numFmtId="0" fontId="27" fillId="2" borderId="0" xfId="0" applyFont="1" applyFill="1" applyAlignment="1" applyProtection="1">
      <alignment vertical="center"/>
    </xf>
    <xf numFmtId="0" fontId="27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vertical="center"/>
    </xf>
    <xf numFmtId="0" fontId="27" fillId="2" borderId="0" xfId="0" applyFont="1" applyFill="1" applyAlignment="1">
      <alignment vertical="center"/>
    </xf>
    <xf numFmtId="164" fontId="26" fillId="3" borderId="11" xfId="0" applyNumberFormat="1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165" fontId="24" fillId="3" borderId="21" xfId="0" applyNumberFormat="1" applyFont="1" applyFill="1" applyBorder="1" applyAlignment="1">
      <alignment horizontal="center" vertical="center"/>
    </xf>
    <xf numFmtId="165" fontId="24" fillId="3" borderId="28" xfId="0" applyNumberFormat="1" applyFont="1" applyFill="1" applyBorder="1" applyAlignment="1">
      <alignment horizontal="center" vertical="center"/>
    </xf>
    <xf numFmtId="164" fontId="26" fillId="3" borderId="27" xfId="0" applyNumberFormat="1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/>
    </xf>
    <xf numFmtId="165" fontId="24" fillId="3" borderId="24" xfId="0" applyNumberFormat="1" applyFont="1" applyFill="1" applyBorder="1" applyAlignment="1">
      <alignment horizontal="center" vertical="center"/>
    </xf>
    <xf numFmtId="165" fontId="24" fillId="3" borderId="29" xfId="0" applyNumberFormat="1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 applyProtection="1">
      <alignment horizontal="center" vertical="center"/>
    </xf>
    <xf numFmtId="0" fontId="23" fillId="6" borderId="2" xfId="0" applyFont="1" applyFill="1" applyBorder="1" applyAlignment="1" applyProtection="1">
      <alignment horizontal="center" vertical="center"/>
      <protection locked="0"/>
    </xf>
    <xf numFmtId="0" fontId="23" fillId="6" borderId="2" xfId="0" applyFont="1" applyFill="1" applyBorder="1" applyAlignment="1" applyProtection="1">
      <alignment horizontal="center" vertical="center"/>
    </xf>
    <xf numFmtId="0" fontId="23" fillId="6" borderId="13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</xf>
    <xf numFmtId="0" fontId="26" fillId="6" borderId="14" xfId="0" applyFont="1" applyFill="1" applyBorder="1" applyAlignment="1" applyProtection="1">
      <alignment horizontal="center" vertical="center"/>
    </xf>
    <xf numFmtId="0" fontId="26" fillId="6" borderId="0" xfId="0" applyFont="1" applyFill="1" applyBorder="1" applyAlignment="1" applyProtection="1">
      <alignment horizontal="center" vertical="center"/>
    </xf>
    <xf numFmtId="0" fontId="26" fillId="6" borderId="2" xfId="0" applyFont="1" applyFill="1" applyBorder="1" applyAlignment="1" applyProtection="1">
      <alignment horizontal="center" vertical="center"/>
    </xf>
    <xf numFmtId="0" fontId="26" fillId="6" borderId="20" xfId="0" applyFont="1" applyFill="1" applyBorder="1" applyAlignment="1" applyProtection="1">
      <alignment horizontal="center" vertical="center"/>
    </xf>
    <xf numFmtId="0" fontId="26" fillId="6" borderId="15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 applyProtection="1">
      <alignment horizontal="center" vertical="center"/>
    </xf>
    <xf numFmtId="0" fontId="23" fillId="6" borderId="16" xfId="0" applyFont="1" applyFill="1" applyBorder="1" applyAlignment="1" applyProtection="1">
      <alignment horizontal="center" vertical="center"/>
      <protection locked="0"/>
    </xf>
    <xf numFmtId="0" fontId="23" fillId="6" borderId="16" xfId="0" applyFont="1" applyFill="1" applyBorder="1" applyAlignment="1" applyProtection="1">
      <alignment horizontal="center" vertical="center"/>
    </xf>
    <xf numFmtId="0" fontId="23" fillId="6" borderId="17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9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center" vertical="center"/>
    </xf>
    <xf numFmtId="0" fontId="20" fillId="2" borderId="0" xfId="0" applyFont="1" applyFill="1" applyAlignment="1" applyProtection="1">
      <alignment vertical="center"/>
    </xf>
    <xf numFmtId="0" fontId="20" fillId="2" borderId="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19" fillId="2" borderId="0" xfId="0" applyFont="1" applyFill="1" applyProtection="1"/>
    <xf numFmtId="0" fontId="22" fillId="2" borderId="0" xfId="0" applyFont="1" applyFill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0" fontId="20" fillId="5" borderId="0" xfId="0" applyFont="1" applyFill="1" applyAlignment="1">
      <alignment vertical="center"/>
    </xf>
    <xf numFmtId="0" fontId="23" fillId="5" borderId="0" xfId="0" applyFont="1" applyFill="1" applyAlignment="1" applyProtection="1">
      <alignment vertical="center"/>
    </xf>
    <xf numFmtId="164" fontId="24" fillId="5" borderId="0" xfId="0" applyNumberFormat="1" applyFont="1" applyFill="1" applyBorder="1" applyAlignment="1" applyProtection="1">
      <alignment horizontal="center" vertical="center"/>
    </xf>
    <xf numFmtId="0" fontId="26" fillId="5" borderId="0" xfId="0" applyFont="1" applyFill="1" applyBorder="1" applyAlignment="1" applyProtection="1">
      <alignment horizontal="center" vertical="center"/>
    </xf>
    <xf numFmtId="165" fontId="24" fillId="5" borderId="0" xfId="0" applyNumberFormat="1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>
      <alignment vertical="center"/>
    </xf>
    <xf numFmtId="0" fontId="19" fillId="5" borderId="0" xfId="0" applyFont="1" applyFill="1" applyBorder="1" applyAlignment="1" applyProtection="1">
      <alignment vertical="center"/>
    </xf>
    <xf numFmtId="164" fontId="26" fillId="5" borderId="0" xfId="0" applyNumberFormat="1" applyFont="1" applyFill="1" applyBorder="1" applyAlignment="1" applyProtection="1">
      <alignment horizontal="center" vertical="center"/>
    </xf>
    <xf numFmtId="0" fontId="26" fillId="5" borderId="0" xfId="0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>
      <alignment vertical="center"/>
    </xf>
    <xf numFmtId="0" fontId="21" fillId="5" borderId="0" xfId="0" applyFont="1" applyFill="1" applyBorder="1" applyAlignment="1" applyProtection="1">
      <alignment vertical="center"/>
    </xf>
    <xf numFmtId="0" fontId="26" fillId="5" borderId="0" xfId="0" applyFont="1" applyFill="1" applyBorder="1" applyAlignment="1" applyProtection="1">
      <alignment horizontal="center" vertical="center" wrapText="1"/>
    </xf>
    <xf numFmtId="0" fontId="23" fillId="5" borderId="0" xfId="0" applyFont="1" applyFill="1" applyBorder="1" applyAlignment="1" applyProtection="1">
      <alignment horizontal="center" vertical="center"/>
    </xf>
    <xf numFmtId="0" fontId="19" fillId="5" borderId="0" xfId="0" applyFont="1" applyFill="1" applyBorder="1" applyProtection="1"/>
    <xf numFmtId="164" fontId="26" fillId="3" borderId="11" xfId="0" applyNumberFormat="1" applyFont="1" applyFill="1" applyBorder="1" applyAlignment="1" applyProtection="1">
      <alignment horizontal="center" vertical="center"/>
    </xf>
    <xf numFmtId="0" fontId="26" fillId="3" borderId="21" xfId="0" applyFont="1" applyFill="1" applyBorder="1" applyAlignment="1" applyProtection="1">
      <alignment horizontal="center" vertical="center"/>
    </xf>
    <xf numFmtId="165" fontId="24" fillId="3" borderId="21" xfId="0" applyNumberFormat="1" applyFont="1" applyFill="1" applyBorder="1" applyAlignment="1" applyProtection="1">
      <alignment horizontal="center" vertical="center"/>
    </xf>
    <xf numFmtId="165" fontId="24" fillId="3" borderId="28" xfId="0" applyNumberFormat="1" applyFont="1" applyFill="1" applyBorder="1" applyAlignment="1" applyProtection="1">
      <alignment horizontal="center" vertical="center"/>
    </xf>
    <xf numFmtId="164" fontId="24" fillId="4" borderId="3" xfId="0" applyNumberFormat="1" applyFont="1" applyFill="1" applyBorder="1" applyAlignment="1" applyProtection="1">
      <alignment horizontal="center" vertical="center"/>
    </xf>
    <xf numFmtId="0" fontId="24" fillId="4" borderId="22" xfId="0" applyFont="1" applyFill="1" applyBorder="1" applyAlignment="1" applyProtection="1">
      <alignment horizontal="center" vertical="center"/>
    </xf>
    <xf numFmtId="165" fontId="24" fillId="4" borderId="22" xfId="0" applyNumberFormat="1" applyFont="1" applyFill="1" applyBorder="1" applyAlignment="1" applyProtection="1">
      <alignment horizontal="center" vertical="center"/>
    </xf>
    <xf numFmtId="165" fontId="24" fillId="4" borderId="26" xfId="0" applyNumberFormat="1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 vertical="center"/>
    </xf>
    <xf numFmtId="164" fontId="26" fillId="3" borderId="27" xfId="0" applyNumberFormat="1" applyFont="1" applyFill="1" applyBorder="1" applyAlignment="1" applyProtection="1">
      <alignment horizontal="center" vertical="center"/>
    </xf>
    <xf numFmtId="0" fontId="26" fillId="3" borderId="24" xfId="0" applyFont="1" applyFill="1" applyBorder="1" applyAlignment="1" applyProtection="1">
      <alignment horizontal="center" vertical="center"/>
    </xf>
    <xf numFmtId="165" fontId="24" fillId="3" borderId="24" xfId="0" applyNumberFormat="1" applyFont="1" applyFill="1" applyBorder="1" applyAlignment="1" applyProtection="1">
      <alignment horizontal="center" vertical="center"/>
    </xf>
    <xf numFmtId="165" fontId="24" fillId="3" borderId="29" xfId="0" applyNumberFormat="1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vertical="center"/>
    </xf>
    <xf numFmtId="164" fontId="24" fillId="4" borderId="23" xfId="0" applyNumberFormat="1" applyFont="1" applyFill="1" applyBorder="1" applyAlignment="1" applyProtection="1">
      <alignment horizontal="center" vertical="center"/>
    </xf>
    <xf numFmtId="0" fontId="24" fillId="4" borderId="24" xfId="0" applyFont="1" applyFill="1" applyBorder="1" applyAlignment="1" applyProtection="1">
      <alignment horizontal="center" vertical="center"/>
    </xf>
    <xf numFmtId="165" fontId="24" fillId="4" borderId="24" xfId="0" applyNumberFormat="1" applyFont="1" applyFill="1" applyBorder="1" applyAlignment="1" applyProtection="1">
      <alignment horizontal="center" vertical="center"/>
    </xf>
    <xf numFmtId="165" fontId="24" fillId="4" borderId="25" xfId="0" applyNumberFormat="1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>
      <alignment vertical="center"/>
    </xf>
    <xf numFmtId="0" fontId="26" fillId="6" borderId="12" xfId="0" applyFont="1" applyFill="1" applyBorder="1" applyAlignment="1" applyProtection="1">
      <alignment horizontal="center" vertical="center" wrapText="1"/>
    </xf>
    <xf numFmtId="0" fontId="26" fillId="4" borderId="4" xfId="0" applyFont="1" applyFill="1" applyBorder="1" applyAlignment="1" applyProtection="1">
      <alignment horizontal="center" vertical="center" wrapText="1"/>
    </xf>
    <xf numFmtId="0" fontId="19" fillId="5" borderId="0" xfId="0" applyFont="1" applyFill="1" applyBorder="1" applyAlignment="1" applyProtection="1">
      <alignment horizontal="center" vertical="center"/>
    </xf>
    <xf numFmtId="0" fontId="26" fillId="4" borderId="6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26" fillId="4" borderId="7" xfId="0" applyFont="1" applyFill="1" applyBorder="1" applyAlignment="1" applyProtection="1">
      <alignment horizontal="center" vertical="center"/>
    </xf>
    <xf numFmtId="0" fontId="26" fillId="6" borderId="15" xfId="0" applyFont="1" applyFill="1" applyBorder="1" applyAlignment="1" applyProtection="1">
      <alignment horizontal="center" vertical="center" wrapText="1"/>
    </xf>
    <xf numFmtId="0" fontId="26" fillId="4" borderId="8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0" fillId="2" borderId="0" xfId="0" applyFont="1" applyFill="1" applyAlignment="1" applyProtection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1" fillId="2" borderId="0" xfId="0" applyFont="1" applyFill="1" applyAlignment="1" applyProtection="1">
      <alignment horizontal="center" vertical="center"/>
    </xf>
    <xf numFmtId="0" fontId="3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19355A"/>
      <rgbColor rgb="00FFFF00"/>
      <rgbColor rgb="00FF00FF"/>
      <rgbColor rgb="0000FFFF"/>
      <rgbColor rgb="00800000"/>
      <rgbColor rgb="00008000"/>
      <rgbColor rgb="00292D2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AE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D64500"/>
      <rgbColor rgb="00666699"/>
      <rgbColor rgb="00969696"/>
      <rgbColor rgb="00003366"/>
      <rgbColor rgb="00339966"/>
      <rgbColor rgb="00003300"/>
      <rgbColor rgb="00333300"/>
      <rgbColor rgb="00920010"/>
      <rgbColor rgb="00993366"/>
      <rgbColor rgb="00333399"/>
      <rgbColor rgb="00333333"/>
    </indexedColors>
    <mruColors>
      <color rgb="FFFFFAE6"/>
      <color rgb="FFFFFF00"/>
      <color rgb="FFDBD600"/>
      <color rgb="FFFFFFCC"/>
      <color rgb="FFFFFF99"/>
      <color rgb="FFFFCC99"/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belhaven.co.uk/index01.html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http://www.belhaven.co.uk/index01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190500</xdr:colOff>
      <xdr:row>0</xdr:row>
      <xdr:rowOff>114300</xdr:rowOff>
    </xdr:from>
    <xdr:to>
      <xdr:col>31</xdr:col>
      <xdr:colOff>92173</xdr:colOff>
      <xdr:row>6</xdr:row>
      <xdr:rowOff>95250</xdr:rowOff>
    </xdr:to>
    <xdr:pic>
      <xdr:nvPicPr>
        <xdr:cNvPr id="1145" name="Picture 68" descr="Best-2 g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114300"/>
          <a:ext cx="1263748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pic>
      <xdr:nvPicPr>
        <xdr:cNvPr id="1146" name="Picture 71" descr="New-Belhaven-Best-Original-Logo-t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34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0</xdr:colOff>
      <xdr:row>45</xdr:row>
      <xdr:rowOff>0</xdr:rowOff>
    </xdr:to>
    <xdr:pic>
      <xdr:nvPicPr>
        <xdr:cNvPr id="1147" name="Picture 73" descr="New-Belhaven-Best-Original-Logo-t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56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0</xdr:colOff>
      <xdr:row>68</xdr:row>
      <xdr:rowOff>0</xdr:rowOff>
    </xdr:to>
    <xdr:pic>
      <xdr:nvPicPr>
        <xdr:cNvPr id="1148" name="Picture 75" descr="New-Belhaven-Best-Original-Logo-t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5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180975</xdr:rowOff>
    </xdr:from>
    <xdr:to>
      <xdr:col>5</xdr:col>
      <xdr:colOff>28575</xdr:colOff>
      <xdr:row>5</xdr:row>
      <xdr:rowOff>200025</xdr:rowOff>
    </xdr:to>
    <xdr:pic>
      <xdr:nvPicPr>
        <xdr:cNvPr id="1149" name="Picture 77" descr="New-Belhaven-Best-Original-Logo-t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8954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25</xdr:row>
      <xdr:rowOff>95250</xdr:rowOff>
    </xdr:from>
    <xdr:to>
      <xdr:col>4</xdr:col>
      <xdr:colOff>247650</xdr:colOff>
      <xdr:row>30</xdr:row>
      <xdr:rowOff>114300</xdr:rowOff>
    </xdr:to>
    <xdr:pic>
      <xdr:nvPicPr>
        <xdr:cNvPr id="1151" name="Picture 83" descr="New-Belhaven-Best-Original-Logo-t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029325"/>
          <a:ext cx="18954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190500</xdr:colOff>
      <xdr:row>25</xdr:row>
      <xdr:rowOff>114300</xdr:rowOff>
    </xdr:from>
    <xdr:to>
      <xdr:col>31</xdr:col>
      <xdr:colOff>92173</xdr:colOff>
      <xdr:row>31</xdr:row>
      <xdr:rowOff>95250</xdr:rowOff>
    </xdr:to>
    <xdr:pic>
      <xdr:nvPicPr>
        <xdr:cNvPr id="13" name="Picture 68" descr="Best-2 g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6848475"/>
          <a:ext cx="1263748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190500</xdr:colOff>
      <xdr:row>50</xdr:row>
      <xdr:rowOff>114300</xdr:rowOff>
    </xdr:from>
    <xdr:to>
      <xdr:col>31</xdr:col>
      <xdr:colOff>92173</xdr:colOff>
      <xdr:row>56</xdr:row>
      <xdr:rowOff>95250</xdr:rowOff>
    </xdr:to>
    <xdr:pic>
      <xdr:nvPicPr>
        <xdr:cNvPr id="15" name="Picture 68" descr="Best-2 g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13582650"/>
          <a:ext cx="1263748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50</xdr:row>
      <xdr:rowOff>180975</xdr:rowOff>
    </xdr:from>
    <xdr:to>
      <xdr:col>5</xdr:col>
      <xdr:colOff>28575</xdr:colOff>
      <xdr:row>55</xdr:row>
      <xdr:rowOff>200025</xdr:rowOff>
    </xdr:to>
    <xdr:pic>
      <xdr:nvPicPr>
        <xdr:cNvPr id="16" name="Picture 77" descr="New-Belhaven-Best-Original-Logo-t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8954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190500</xdr:colOff>
      <xdr:row>75</xdr:row>
      <xdr:rowOff>114300</xdr:rowOff>
    </xdr:from>
    <xdr:to>
      <xdr:col>31</xdr:col>
      <xdr:colOff>92173</xdr:colOff>
      <xdr:row>81</xdr:row>
      <xdr:rowOff>95250</xdr:rowOff>
    </xdr:to>
    <xdr:pic>
      <xdr:nvPicPr>
        <xdr:cNvPr id="17" name="Picture 68" descr="Best-2 g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20316825"/>
          <a:ext cx="1263748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75</xdr:row>
      <xdr:rowOff>180975</xdr:rowOff>
    </xdr:from>
    <xdr:to>
      <xdr:col>5</xdr:col>
      <xdr:colOff>28575</xdr:colOff>
      <xdr:row>80</xdr:row>
      <xdr:rowOff>200025</xdr:rowOff>
    </xdr:to>
    <xdr:pic>
      <xdr:nvPicPr>
        <xdr:cNvPr id="18" name="Picture 77" descr="New-Belhaven-Best-Original-Logo-t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649325"/>
          <a:ext cx="18954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89</xdr:row>
      <xdr:rowOff>9525</xdr:rowOff>
    </xdr:from>
    <xdr:to>
      <xdr:col>6</xdr:col>
      <xdr:colOff>38099</xdr:colOff>
      <xdr:row>94</xdr:row>
      <xdr:rowOff>9525</xdr:rowOff>
    </xdr:to>
    <xdr:pic>
      <xdr:nvPicPr>
        <xdr:cNvPr id="25" name="Picture 77" descr="New-Belhaven-Best-Original-Logo-t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3850600"/>
          <a:ext cx="1904999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133350</xdr:colOff>
      <xdr:row>90</xdr:row>
      <xdr:rowOff>9525</xdr:rowOff>
    </xdr:from>
    <xdr:to>
      <xdr:col>31</xdr:col>
      <xdr:colOff>35023</xdr:colOff>
      <xdr:row>94</xdr:row>
      <xdr:rowOff>123825</xdr:rowOff>
    </xdr:to>
    <xdr:pic>
      <xdr:nvPicPr>
        <xdr:cNvPr id="29" name="Picture 68" descr="Best-2 g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4079200"/>
          <a:ext cx="1263748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1</xdr:row>
      <xdr:rowOff>190500</xdr:rowOff>
    </xdr:from>
    <xdr:to>
      <xdr:col>7</xdr:col>
      <xdr:colOff>1209675</xdr:colOff>
      <xdr:row>4</xdr:row>
      <xdr:rowOff>257175</xdr:rowOff>
    </xdr:to>
    <xdr:pic>
      <xdr:nvPicPr>
        <xdr:cNvPr id="6" name="Picture 6" descr="New-Belhaven-Best-Original-Logo-t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609600"/>
          <a:ext cx="16954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0</xdr:colOff>
          <xdr:row>0</xdr:row>
          <xdr:rowOff>323850</xdr:rowOff>
        </xdr:to>
        <xdr:sp macro="" textlink="">
          <xdr:nvSpPr>
            <xdr:cNvPr id="2081" name="Button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omic Sans MS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47625</xdr:colOff>
      <xdr:row>1</xdr:row>
      <xdr:rowOff>171450</xdr:rowOff>
    </xdr:from>
    <xdr:to>
      <xdr:col>1</xdr:col>
      <xdr:colOff>800100</xdr:colOff>
      <xdr:row>4</xdr:row>
      <xdr:rowOff>180975</xdr:rowOff>
    </xdr:to>
    <xdr:pic>
      <xdr:nvPicPr>
        <xdr:cNvPr id="13" name="Picture 6" descr="New-Belhaven-Best-Original-Logo-tif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0550"/>
          <a:ext cx="16383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0"/>
  <sheetViews>
    <sheetView workbookViewId="0">
      <selection activeCell="E6" sqref="E6"/>
    </sheetView>
  </sheetViews>
  <sheetFormatPr defaultRowHeight="16.5" x14ac:dyDescent="0.3"/>
  <cols>
    <col min="1" max="1" width="11.109375" style="13" customWidth="1"/>
    <col min="2" max="2" width="23.5546875" style="13" customWidth="1"/>
    <col min="3" max="3" width="25.44140625" style="13" customWidth="1"/>
  </cols>
  <sheetData>
    <row r="1" spans="1:3" ht="24" x14ac:dyDescent="0.3">
      <c r="A1" s="54">
        <v>1</v>
      </c>
      <c r="B1" s="54" t="s">
        <v>12</v>
      </c>
      <c r="C1" s="54" t="s">
        <v>12</v>
      </c>
    </row>
    <row r="2" spans="1:3" ht="24" x14ac:dyDescent="0.3">
      <c r="A2" s="54">
        <v>2</v>
      </c>
      <c r="B2" s="54" t="s">
        <v>14</v>
      </c>
      <c r="C2" s="54" t="s">
        <v>14</v>
      </c>
    </row>
    <row r="3" spans="1:3" ht="24" x14ac:dyDescent="0.45">
      <c r="A3" s="54">
        <v>3</v>
      </c>
      <c r="B3" s="55" t="s">
        <v>22</v>
      </c>
      <c r="C3" s="55" t="s">
        <v>22</v>
      </c>
    </row>
    <row r="4" spans="1:3" ht="24" x14ac:dyDescent="0.3">
      <c r="A4" s="54">
        <v>4</v>
      </c>
      <c r="B4" s="54" t="s">
        <v>16</v>
      </c>
      <c r="C4" s="54" t="s">
        <v>16</v>
      </c>
    </row>
    <row r="5" spans="1:3" ht="24" x14ac:dyDescent="0.45">
      <c r="A5" s="54">
        <v>5</v>
      </c>
      <c r="B5" s="55" t="s">
        <v>18</v>
      </c>
      <c r="C5" s="55" t="s">
        <v>18</v>
      </c>
    </row>
    <row r="6" spans="1:3" ht="24" x14ac:dyDescent="0.3">
      <c r="A6" s="54">
        <v>6</v>
      </c>
      <c r="B6" s="54" t="s">
        <v>3</v>
      </c>
      <c r="C6" s="54" t="s">
        <v>3</v>
      </c>
    </row>
    <row r="7" spans="1:3" ht="24" x14ac:dyDescent="0.45">
      <c r="A7" s="55">
        <v>7</v>
      </c>
      <c r="B7" s="55" t="s">
        <v>21</v>
      </c>
      <c r="C7" s="55" t="s">
        <v>21</v>
      </c>
    </row>
    <row r="8" spans="1:3" ht="24" x14ac:dyDescent="0.45">
      <c r="A8" s="55">
        <v>8</v>
      </c>
      <c r="B8" s="54" t="s">
        <v>4</v>
      </c>
      <c r="C8" s="54" t="s">
        <v>4</v>
      </c>
    </row>
    <row r="9" spans="1:3" ht="24" x14ac:dyDescent="0.45">
      <c r="A9" s="55">
        <v>9</v>
      </c>
      <c r="B9" s="54" t="s">
        <v>15</v>
      </c>
      <c r="C9" s="54" t="s">
        <v>15</v>
      </c>
    </row>
    <row r="10" spans="1:3" ht="24" x14ac:dyDescent="0.45">
      <c r="A10" s="55">
        <v>10</v>
      </c>
      <c r="B10" s="55" t="s">
        <v>19</v>
      </c>
      <c r="C10" s="55" t="s">
        <v>19</v>
      </c>
    </row>
  </sheetData>
  <sortState ref="B1:C10">
    <sortCondition ref="B1:B10"/>
    <sortCondition ref="C1:C10"/>
  </sortState>
  <pageMargins left="0.7" right="0.7" top="0.75" bottom="0.75" header="0.3" footer="0.3"/>
  <customProperties>
    <customPr name="SSCSheetTrackingNo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29"/>
  <sheetViews>
    <sheetView topLeftCell="A16" zoomScaleNormal="100" zoomScaleSheetLayoutView="100" workbookViewId="0">
      <selection activeCell="Q88" sqref="Q88:Z89"/>
    </sheetView>
  </sheetViews>
  <sheetFormatPr defaultColWidth="8.88671875" defaultRowHeight="16.5" x14ac:dyDescent="0.3"/>
  <cols>
    <col min="1" max="1" width="2.6640625" style="8" customWidth="1"/>
    <col min="2" max="2" width="9.77734375" style="1" customWidth="1"/>
    <col min="3" max="3" width="3.5546875" style="1" customWidth="1"/>
    <col min="4" max="6" width="3.77734375" style="1" customWidth="1"/>
    <col min="7" max="7" width="1.77734375" style="22" customWidth="1"/>
    <col min="8" max="8" width="10.33203125" style="1" customWidth="1"/>
    <col min="9" max="11" width="3.77734375" style="1" customWidth="1"/>
    <col min="12" max="12" width="3.77734375" style="8" customWidth="1"/>
    <col min="13" max="13" width="1.33203125" style="26" customWidth="1"/>
    <col min="14" max="14" width="10.77734375" style="1" customWidth="1"/>
    <col min="15" max="17" width="3.77734375" style="1" customWidth="1"/>
    <col min="18" max="18" width="3.77734375" style="8" customWidth="1"/>
    <col min="19" max="19" width="1.109375" style="22" customWidth="1"/>
    <col min="20" max="20" width="10.21875" style="1" customWidth="1"/>
    <col min="21" max="23" width="3.77734375" style="1" customWidth="1"/>
    <col min="24" max="24" width="3.77734375" style="8" customWidth="1"/>
    <col min="25" max="25" width="1.5546875" style="22" customWidth="1"/>
    <col min="26" max="26" width="10.21875" style="14" customWidth="1"/>
    <col min="27" max="29" width="3.77734375" style="14" customWidth="1"/>
    <col min="30" max="30" width="3.77734375" style="18" customWidth="1"/>
    <col min="31" max="31" width="0.77734375" style="22" customWidth="1"/>
    <col min="32" max="16384" width="8.88671875" style="8"/>
  </cols>
  <sheetData>
    <row r="1" spans="1:31" ht="19.5" customHeight="1" x14ac:dyDescent="0.3">
      <c r="A1" s="56"/>
      <c r="B1" s="57"/>
      <c r="C1" s="57"/>
      <c r="D1" s="57"/>
      <c r="E1" s="57"/>
      <c r="F1" s="57"/>
      <c r="G1" s="58"/>
      <c r="H1" s="57"/>
      <c r="I1" s="57"/>
      <c r="J1" s="57"/>
      <c r="K1" s="57"/>
      <c r="L1" s="56"/>
      <c r="M1" s="59"/>
      <c r="N1" s="57"/>
      <c r="O1" s="57"/>
      <c r="P1" s="57"/>
      <c r="Q1" s="57"/>
      <c r="R1" s="56"/>
      <c r="S1" s="58"/>
      <c r="T1" s="57"/>
      <c r="U1" s="57"/>
      <c r="V1" s="57"/>
      <c r="W1" s="57"/>
      <c r="X1" s="56"/>
      <c r="Y1" s="58"/>
      <c r="Z1" s="57"/>
      <c r="AA1" s="57"/>
      <c r="AB1" s="57"/>
      <c r="AC1" s="57"/>
      <c r="AD1" s="56"/>
      <c r="AE1" s="58"/>
    </row>
    <row r="2" spans="1:31" ht="19.5" customHeight="1" x14ac:dyDescent="0.3">
      <c r="A2" s="56"/>
      <c r="B2" s="57"/>
      <c r="C2" s="57"/>
      <c r="D2" s="57"/>
      <c r="E2" s="179" t="s">
        <v>20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57"/>
      <c r="AB2" s="57"/>
      <c r="AC2" s="57"/>
      <c r="AD2" s="56"/>
      <c r="AE2" s="58"/>
    </row>
    <row r="3" spans="1:31" ht="19.5" customHeight="1" x14ac:dyDescent="0.3">
      <c r="A3" s="56"/>
      <c r="B3" s="57"/>
      <c r="C3" s="57"/>
      <c r="D3" s="57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57"/>
      <c r="AB3" s="57"/>
      <c r="AC3" s="57"/>
      <c r="AD3" s="56"/>
      <c r="AE3" s="58"/>
    </row>
    <row r="4" spans="1:31" ht="19.5" customHeight="1" x14ac:dyDescent="0.3">
      <c r="A4" s="56"/>
      <c r="B4" s="57"/>
      <c r="C4" s="57"/>
      <c r="D4" s="57"/>
      <c r="E4" s="180" t="s">
        <v>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57"/>
      <c r="AB4" s="57"/>
      <c r="AC4" s="57"/>
      <c r="AD4" s="56"/>
      <c r="AE4" s="58"/>
    </row>
    <row r="5" spans="1:31" ht="19.5" customHeight="1" x14ac:dyDescent="0.3">
      <c r="A5" s="60"/>
      <c r="B5" s="56"/>
      <c r="C5" s="60"/>
      <c r="D5" s="60"/>
      <c r="E5" s="179" t="s">
        <v>7</v>
      </c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60"/>
      <c r="AB5" s="60"/>
      <c r="AC5" s="60"/>
      <c r="AD5" s="56"/>
      <c r="AE5" s="58"/>
    </row>
    <row r="6" spans="1:31" ht="19.5" customHeight="1" x14ac:dyDescent="0.3">
      <c r="A6" s="60"/>
      <c r="B6" s="60"/>
      <c r="C6" s="60"/>
      <c r="D6" s="60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60"/>
      <c r="AB6" s="60"/>
      <c r="AC6" s="60"/>
      <c r="AD6" s="56"/>
      <c r="AE6" s="58"/>
    </row>
    <row r="7" spans="1:31" ht="19.5" customHeight="1" thickBot="1" x14ac:dyDescent="0.35">
      <c r="A7" s="61"/>
      <c r="B7" s="62"/>
      <c r="C7" s="62"/>
      <c r="D7" s="62"/>
      <c r="E7" s="62"/>
      <c r="F7" s="62"/>
      <c r="G7" s="58"/>
      <c r="H7" s="57"/>
      <c r="I7" s="57"/>
      <c r="J7" s="57"/>
      <c r="K7" s="57"/>
      <c r="L7" s="57"/>
      <c r="M7" s="59"/>
      <c r="N7" s="62"/>
      <c r="O7" s="62"/>
      <c r="P7" s="62"/>
      <c r="Q7" s="62"/>
      <c r="R7" s="56"/>
      <c r="S7" s="58"/>
      <c r="T7" s="62"/>
      <c r="U7" s="62"/>
      <c r="V7" s="62"/>
      <c r="W7" s="62"/>
      <c r="X7" s="56"/>
      <c r="Y7" s="58"/>
      <c r="Z7" s="62"/>
      <c r="AA7" s="62"/>
      <c r="AB7" s="62"/>
      <c r="AC7" s="62"/>
      <c r="AD7" s="56"/>
      <c r="AE7" s="58"/>
    </row>
    <row r="8" spans="1:31" s="20" customFormat="1" ht="19.5" customHeight="1" thickTop="1" x14ac:dyDescent="0.3">
      <c r="A8" s="63"/>
      <c r="B8" s="64">
        <v>42652</v>
      </c>
      <c r="C8" s="65" t="str">
        <f>TEXT(B8,"ddd")</f>
        <v>Sun</v>
      </c>
      <c r="D8" s="66">
        <v>0.47916666666666669</v>
      </c>
      <c r="E8" s="66"/>
      <c r="F8" s="67"/>
      <c r="G8" s="68"/>
      <c r="H8" s="64">
        <f>B8</f>
        <v>42652</v>
      </c>
      <c r="I8" s="65" t="str">
        <f>TEXT(H8,"ddd")</f>
        <v>Sun</v>
      </c>
      <c r="J8" s="66">
        <v>0.47916666666666669</v>
      </c>
      <c r="K8" s="66"/>
      <c r="L8" s="67"/>
      <c r="M8" s="68"/>
      <c r="N8" s="64">
        <v>42652</v>
      </c>
      <c r="O8" s="65" t="str">
        <f>TEXT(N8,"ddd")</f>
        <v>Sun</v>
      </c>
      <c r="P8" s="66">
        <v>0.47916666666666669</v>
      </c>
      <c r="Q8" s="66"/>
      <c r="R8" s="67"/>
      <c r="S8" s="68"/>
      <c r="T8" s="64">
        <v>42652</v>
      </c>
      <c r="U8" s="65" t="str">
        <f>TEXT(T8,"ddd")</f>
        <v>Sun</v>
      </c>
      <c r="V8" s="66">
        <v>0.47916666666666669</v>
      </c>
      <c r="W8" s="66"/>
      <c r="X8" s="67"/>
      <c r="Y8" s="68"/>
      <c r="Z8" s="64">
        <v>42652</v>
      </c>
      <c r="AA8" s="65" t="str">
        <f>TEXT(Z8,"ddd")</f>
        <v>Sun</v>
      </c>
      <c r="AB8" s="66">
        <v>0.47916666666666669</v>
      </c>
      <c r="AC8" s="66"/>
      <c r="AD8" s="67"/>
      <c r="AE8" s="68"/>
    </row>
    <row r="9" spans="1:31" s="20" customFormat="1" ht="12.75" customHeight="1" x14ac:dyDescent="0.3">
      <c r="A9" s="63"/>
      <c r="B9" s="69"/>
      <c r="C9" s="70"/>
      <c r="D9" s="71"/>
      <c r="E9" s="71"/>
      <c r="F9" s="72"/>
      <c r="G9" s="68"/>
      <c r="H9" s="69"/>
      <c r="I9" s="70"/>
      <c r="J9" s="71"/>
      <c r="K9" s="71"/>
      <c r="L9" s="72"/>
      <c r="M9" s="68"/>
      <c r="N9" s="69"/>
      <c r="O9" s="70"/>
      <c r="P9" s="71"/>
      <c r="Q9" s="71"/>
      <c r="R9" s="72"/>
      <c r="S9" s="68"/>
      <c r="T9" s="69"/>
      <c r="U9" s="70"/>
      <c r="V9" s="71"/>
      <c r="W9" s="71"/>
      <c r="X9" s="72"/>
      <c r="Y9" s="68"/>
      <c r="Z9" s="69"/>
      <c r="AA9" s="70"/>
      <c r="AB9" s="71"/>
      <c r="AC9" s="71"/>
      <c r="AD9" s="72"/>
      <c r="AE9" s="68"/>
    </row>
    <row r="10" spans="1:31" s="20" customFormat="1" ht="30.2" customHeight="1" x14ac:dyDescent="0.3">
      <c r="A10" s="63"/>
      <c r="B10" s="73" t="str">
        <f>Teams!B1</f>
        <v>37 Club</v>
      </c>
      <c r="C10" s="74" t="str">
        <f>IF(F10=ISBLANK(TRUE),"",IF(F10&gt;F12,2,IF(F10=F12,1,0)))</f>
        <v/>
      </c>
      <c r="D10" s="75"/>
      <c r="E10" s="76" t="str">
        <f>IF(F10=ISBLANK(TRUE),"",F10-F12)</f>
        <v/>
      </c>
      <c r="F10" s="77"/>
      <c r="G10" s="68" t="b">
        <f>ISBLANK(F10)</f>
        <v>1</v>
      </c>
      <c r="H10" s="73" t="str">
        <f>Teams!B3</f>
        <v>Athel'ford</v>
      </c>
      <c r="I10" s="74" t="str">
        <f>IF(L10=ISBLANK(TRUE),"",IF(L10&gt;L12,2,IF(L10=L12,1,0)))</f>
        <v/>
      </c>
      <c r="J10" s="75"/>
      <c r="K10" s="76" t="str">
        <f>IF(L10=ISBLANK(TRUE),"",L10-L12)</f>
        <v/>
      </c>
      <c r="L10" s="77"/>
      <c r="M10" s="68" t="b">
        <f>ISBLANK(L10)</f>
        <v>1</v>
      </c>
      <c r="N10" s="73" t="str">
        <f>Teams!B5</f>
        <v>Corstorphine</v>
      </c>
      <c r="O10" s="74" t="str">
        <f>IF(R10=ISBLANK(TRUE),"",IF(R10&gt;R12,2,IF(R10=R12,1,0)))</f>
        <v/>
      </c>
      <c r="P10" s="75"/>
      <c r="Q10" s="76" t="str">
        <f>IF(R10=ISBLANK(TRUE),"",R10-R12)</f>
        <v/>
      </c>
      <c r="R10" s="77"/>
      <c r="S10" s="68" t="b">
        <f>ISBLANK(R10)</f>
        <v>1</v>
      </c>
      <c r="T10" s="73" t="str">
        <f>Teams!B7</f>
        <v>Edinburgh Univ.</v>
      </c>
      <c r="U10" s="74" t="str">
        <f>IF(X10=ISBLANK(TRUE),"",IF(X10&gt;X12,2,IF(X10=X12,1,0)))</f>
        <v/>
      </c>
      <c r="V10" s="75"/>
      <c r="W10" s="76" t="str">
        <f>IF(X10=ISBLANK(TRUE),"",X10-X12)</f>
        <v/>
      </c>
      <c r="X10" s="77"/>
      <c r="Y10" s="68" t="b">
        <f>ISBLANK(X10)</f>
        <v>1</v>
      </c>
      <c r="Z10" s="73" t="str">
        <f>Teams!B9</f>
        <v>Vets</v>
      </c>
      <c r="AA10" s="74" t="str">
        <f>IF(AD10=ISBLANK(TRUE),"",IF(AD10&gt;AD12,2,IF(AD10=AD12,1,0)))</f>
        <v/>
      </c>
      <c r="AB10" s="75"/>
      <c r="AC10" s="76" t="str">
        <f>IF(AD10=ISBLANK(TRUE),"",AD10-AD12)</f>
        <v/>
      </c>
      <c r="AD10" s="77"/>
      <c r="AE10" s="68" t="b">
        <f>ISBLANK(AD10)</f>
        <v>1</v>
      </c>
    </row>
    <row r="11" spans="1:31" s="20" customFormat="1" ht="19.5" customHeight="1" x14ac:dyDescent="0.3">
      <c r="A11" s="63"/>
      <c r="B11" s="78" t="s">
        <v>2</v>
      </c>
      <c r="C11" s="79" t="s">
        <v>0</v>
      </c>
      <c r="D11" s="79" t="s">
        <v>1</v>
      </c>
      <c r="E11" s="79" t="s">
        <v>9</v>
      </c>
      <c r="F11" s="80" t="s">
        <v>8</v>
      </c>
      <c r="G11" s="68"/>
      <c r="H11" s="78" t="s">
        <v>2</v>
      </c>
      <c r="I11" s="79" t="s">
        <v>0</v>
      </c>
      <c r="J11" s="79" t="s">
        <v>1</v>
      </c>
      <c r="K11" s="79" t="s">
        <v>9</v>
      </c>
      <c r="L11" s="80" t="s">
        <v>8</v>
      </c>
      <c r="M11" s="68"/>
      <c r="N11" s="78" t="s">
        <v>2</v>
      </c>
      <c r="O11" s="79" t="s">
        <v>0</v>
      </c>
      <c r="P11" s="79" t="s">
        <v>1</v>
      </c>
      <c r="Q11" s="79" t="s">
        <v>9</v>
      </c>
      <c r="R11" s="80" t="s">
        <v>8</v>
      </c>
      <c r="S11" s="68"/>
      <c r="T11" s="78" t="s">
        <v>2</v>
      </c>
      <c r="U11" s="79" t="s">
        <v>0</v>
      </c>
      <c r="V11" s="79" t="s">
        <v>1</v>
      </c>
      <c r="W11" s="79" t="s">
        <v>9</v>
      </c>
      <c r="X11" s="80" t="s">
        <v>8</v>
      </c>
      <c r="Y11" s="68"/>
      <c r="Z11" s="78" t="s">
        <v>2</v>
      </c>
      <c r="AA11" s="79" t="s">
        <v>0</v>
      </c>
      <c r="AB11" s="79" t="s">
        <v>1</v>
      </c>
      <c r="AC11" s="79" t="s">
        <v>9</v>
      </c>
      <c r="AD11" s="80" t="s">
        <v>8</v>
      </c>
      <c r="AE11" s="68"/>
    </row>
    <row r="12" spans="1:31" s="20" customFormat="1" ht="30.2" customHeight="1" thickBot="1" x14ac:dyDescent="0.35">
      <c r="A12" s="81"/>
      <c r="B12" s="82" t="str">
        <f>Teams!B2</f>
        <v>Aegon</v>
      </c>
      <c r="C12" s="83" t="str">
        <f>IF(F10=ISBLANK(TRUE),"",IF(F12&gt;F10,2,IF(F12=F10,1,0)))</f>
        <v/>
      </c>
      <c r="D12" s="84"/>
      <c r="E12" s="85" t="str">
        <f>IF(F12=ISBLANK(TRUE),"",F12-F10)</f>
        <v/>
      </c>
      <c r="F12" s="86"/>
      <c r="G12" s="68" t="b">
        <f>ISBLANK(F12)</f>
        <v>1</v>
      </c>
      <c r="H12" s="82" t="str">
        <f>Teams!B4</f>
        <v>Carrington</v>
      </c>
      <c r="I12" s="85" t="str">
        <f>IF(L12=ISBLANK(TRUE),"",IF(L12&gt;L10,2,IF(L12=L10,1,0)))</f>
        <v/>
      </c>
      <c r="J12" s="84"/>
      <c r="K12" s="85" t="str">
        <f>IF(L12=ISBLANK(TRUE),"",L12-L10)</f>
        <v/>
      </c>
      <c r="L12" s="86"/>
      <c r="M12" s="68" t="b">
        <f>ISBLANK(L12)</f>
        <v>1</v>
      </c>
      <c r="N12" s="82" t="str">
        <f>Teams!B6</f>
        <v>DAFS</v>
      </c>
      <c r="O12" s="83" t="str">
        <f>IF(R10=ISBLANK(TRUE),"",IF(R12&gt;R10,2,IF(R12=R10,1,0)))</f>
        <v/>
      </c>
      <c r="P12" s="84"/>
      <c r="Q12" s="85" t="str">
        <f>IF(R12=ISBLANK(TRUE),"",R12-R10)</f>
        <v/>
      </c>
      <c r="R12" s="86"/>
      <c r="S12" s="68" t="b">
        <f>ISBLANK(R12)</f>
        <v>1</v>
      </c>
      <c r="T12" s="82" t="str">
        <f>Teams!B8</f>
        <v>Penicuik</v>
      </c>
      <c r="U12" s="83" t="str">
        <f>IF(X10=ISBLANK(TRUE),"",IF(X12&gt;X10,2,IF(X12=X10,1,0)))</f>
        <v/>
      </c>
      <c r="V12" s="84"/>
      <c r="W12" s="85" t="str">
        <f>IF(X12=ISBLANK(TRUE),"",X12-X10)</f>
        <v/>
      </c>
      <c r="X12" s="86"/>
      <c r="Y12" s="68" t="b">
        <f>ISBLANK(X12)</f>
        <v>1</v>
      </c>
      <c r="Z12" s="82" t="str">
        <f>Teams!B10</f>
        <v>Yester</v>
      </c>
      <c r="AA12" s="83" t="str">
        <f>IF(AD10=ISBLANK(TRUE),"",IF(AD12&gt;AD10,2,IF(AD12=AD10,1,0)))</f>
        <v/>
      </c>
      <c r="AB12" s="84"/>
      <c r="AC12" s="85" t="str">
        <f>IF(AD12=ISBLANK(TRUE),"",AD12-AD10)</f>
        <v/>
      </c>
      <c r="AD12" s="86"/>
      <c r="AE12" s="68" t="b">
        <f>ISBLANK(AD12)</f>
        <v>1</v>
      </c>
    </row>
    <row r="13" spans="1:31" s="20" customFormat="1" ht="19.5" customHeight="1" thickTop="1" thickBot="1" x14ac:dyDescent="0.35">
      <c r="A13" s="81"/>
      <c r="B13" s="87"/>
      <c r="C13" s="87"/>
      <c r="D13" s="87"/>
      <c r="E13" s="87"/>
      <c r="F13" s="87"/>
      <c r="G13" s="88"/>
      <c r="H13" s="81"/>
      <c r="I13" s="81"/>
      <c r="J13" s="81"/>
      <c r="K13" s="81"/>
      <c r="L13" s="81"/>
      <c r="M13" s="89"/>
      <c r="N13" s="90"/>
      <c r="O13" s="90"/>
      <c r="P13" s="90"/>
      <c r="Q13" s="90"/>
      <c r="R13" s="91"/>
      <c r="S13" s="92"/>
      <c r="T13" s="90"/>
      <c r="U13" s="90"/>
      <c r="V13" s="90"/>
      <c r="W13" s="90"/>
      <c r="X13" s="91"/>
      <c r="Y13" s="92"/>
      <c r="Z13" s="90"/>
      <c r="AA13" s="90"/>
      <c r="AB13" s="90"/>
      <c r="AC13" s="90"/>
      <c r="AD13" s="91"/>
      <c r="AE13" s="92"/>
    </row>
    <row r="14" spans="1:31" s="20" customFormat="1" ht="19.5" customHeight="1" thickTop="1" x14ac:dyDescent="0.3">
      <c r="A14" s="63"/>
      <c r="B14" s="93">
        <v>42659</v>
      </c>
      <c r="C14" s="94" t="str">
        <f>TEXT(B14,"ddd")</f>
        <v>Sun</v>
      </c>
      <c r="D14" s="95">
        <v>0.47916666666666669</v>
      </c>
      <c r="E14" s="95"/>
      <c r="F14" s="96"/>
      <c r="G14" s="92"/>
      <c r="H14" s="93">
        <f>B14</f>
        <v>42659</v>
      </c>
      <c r="I14" s="94" t="str">
        <f>TEXT(H14,"ddd")</f>
        <v>Sun</v>
      </c>
      <c r="J14" s="95">
        <f>D14</f>
        <v>0.47916666666666669</v>
      </c>
      <c r="K14" s="95"/>
      <c r="L14" s="96"/>
      <c r="M14" s="92"/>
      <c r="N14" s="93">
        <v>42659</v>
      </c>
      <c r="O14" s="94" t="str">
        <f>TEXT(N14,"ddd")</f>
        <v>Sun</v>
      </c>
      <c r="P14" s="95">
        <v>0.47916666666666669</v>
      </c>
      <c r="Q14" s="95"/>
      <c r="R14" s="96"/>
      <c r="S14" s="92"/>
      <c r="T14" s="93">
        <v>42659</v>
      </c>
      <c r="U14" s="94" t="str">
        <f>TEXT(T14,"ddd")</f>
        <v>Sun</v>
      </c>
      <c r="V14" s="95">
        <v>0.47916666666666669</v>
      </c>
      <c r="W14" s="95"/>
      <c r="X14" s="96"/>
      <c r="Y14" s="68"/>
      <c r="Z14" s="93">
        <v>42659</v>
      </c>
      <c r="AA14" s="94" t="str">
        <f>TEXT(Z14,"ddd")</f>
        <v>Sun</v>
      </c>
      <c r="AB14" s="95">
        <v>0.47916666666666669</v>
      </c>
      <c r="AC14" s="95"/>
      <c r="AD14" s="96"/>
      <c r="AE14" s="68"/>
    </row>
    <row r="15" spans="1:31" s="20" customFormat="1" ht="12.75" customHeight="1" x14ac:dyDescent="0.3">
      <c r="A15" s="63"/>
      <c r="B15" s="97"/>
      <c r="C15" s="98"/>
      <c r="D15" s="99"/>
      <c r="E15" s="99"/>
      <c r="F15" s="100"/>
      <c r="G15" s="92"/>
      <c r="H15" s="97"/>
      <c r="I15" s="98"/>
      <c r="J15" s="99"/>
      <c r="K15" s="99"/>
      <c r="L15" s="100"/>
      <c r="M15" s="92"/>
      <c r="N15" s="97"/>
      <c r="O15" s="98"/>
      <c r="P15" s="99"/>
      <c r="Q15" s="99"/>
      <c r="R15" s="100"/>
      <c r="S15" s="92"/>
      <c r="T15" s="97"/>
      <c r="U15" s="98"/>
      <c r="V15" s="99"/>
      <c r="W15" s="99"/>
      <c r="X15" s="100"/>
      <c r="Y15" s="68"/>
      <c r="Z15" s="97"/>
      <c r="AA15" s="98"/>
      <c r="AB15" s="99"/>
      <c r="AC15" s="99"/>
      <c r="AD15" s="100"/>
      <c r="AE15" s="68"/>
    </row>
    <row r="16" spans="1:31" s="20" customFormat="1" ht="30.2" customHeight="1" x14ac:dyDescent="0.3">
      <c r="A16" s="63"/>
      <c r="B16" s="101" t="str">
        <f>Teams!B9</f>
        <v>Vets</v>
      </c>
      <c r="C16" s="102" t="str">
        <f>IF(F16=ISBLANK(TRUE),"",IF(F16&gt;F18,2,IF(F16=F18,1,0)))</f>
        <v/>
      </c>
      <c r="D16" s="103"/>
      <c r="E16" s="104" t="str">
        <f>IF(F16=ISBLANK(TRUE),"",F16-F18)</f>
        <v/>
      </c>
      <c r="F16" s="105"/>
      <c r="G16" s="92" t="b">
        <f>ISBLANK(F16)</f>
        <v>1</v>
      </c>
      <c r="H16" s="101" t="str">
        <f>Teams!B6</f>
        <v>DAFS</v>
      </c>
      <c r="I16" s="102" t="str">
        <f>IF(L16=ISBLANK(TRUE),"",IF(L16&gt;L18,2,IF(L16=L18,1,0)))</f>
        <v/>
      </c>
      <c r="J16" s="103"/>
      <c r="K16" s="104" t="str">
        <f>IF(L16=ISBLANK(TRUE),"",L16-L18)</f>
        <v/>
      </c>
      <c r="L16" s="105"/>
      <c r="M16" s="92" t="b">
        <f>ISBLANK(L16)</f>
        <v>1</v>
      </c>
      <c r="N16" s="101" t="str">
        <f>Teams!B1</f>
        <v>37 Club</v>
      </c>
      <c r="O16" s="102" t="str">
        <f>IF(R16=ISBLANK(TRUE),"",IF(R16&gt;R18,2,IF(R16=R18,1,0)))</f>
        <v/>
      </c>
      <c r="P16" s="103"/>
      <c r="Q16" s="104" t="str">
        <f>IF(R16=ISBLANK(TRUE),"",R16-R18)</f>
        <v/>
      </c>
      <c r="R16" s="105"/>
      <c r="S16" s="92" t="b">
        <f>ISBLANK(R16)</f>
        <v>1</v>
      </c>
      <c r="T16" s="101" t="str">
        <f>Teams!B5</f>
        <v>Corstorphine</v>
      </c>
      <c r="U16" s="102" t="str">
        <f>IF(X16=ISBLANK(TRUE),"",IF(X16&gt;X18,2,IF(X16=X18,1,0)))</f>
        <v/>
      </c>
      <c r="V16" s="103"/>
      <c r="W16" s="104" t="str">
        <f>IF(X16=ISBLANK(TRUE),"",X16-X18)</f>
        <v/>
      </c>
      <c r="X16" s="105"/>
      <c r="Y16" s="68" t="b">
        <f>ISBLANK(X16)</f>
        <v>1</v>
      </c>
      <c r="Z16" s="101" t="str">
        <f>Teams!B4</f>
        <v>Carrington</v>
      </c>
      <c r="AA16" s="102" t="str">
        <f>IF(AD16=ISBLANK(TRUE),"",IF(AD16&gt;AD18,2,IF(AD16=AD18,1,0)))</f>
        <v/>
      </c>
      <c r="AB16" s="103"/>
      <c r="AC16" s="104" t="str">
        <f>IF(AD16=ISBLANK(TRUE),"",AD16-AD18)</f>
        <v/>
      </c>
      <c r="AD16" s="105"/>
      <c r="AE16" s="68" t="b">
        <f>ISBLANK(AD16)</f>
        <v>1</v>
      </c>
    </row>
    <row r="17" spans="1:31" s="20" customFormat="1" ht="19.5" customHeight="1" x14ac:dyDescent="0.3">
      <c r="A17" s="106"/>
      <c r="B17" s="107" t="s">
        <v>2</v>
      </c>
      <c r="C17" s="108" t="s">
        <v>0</v>
      </c>
      <c r="D17" s="109" t="s">
        <v>1</v>
      </c>
      <c r="E17" s="108" t="s">
        <v>9</v>
      </c>
      <c r="F17" s="110" t="s">
        <v>8</v>
      </c>
      <c r="G17" s="88"/>
      <c r="H17" s="107" t="s">
        <v>2</v>
      </c>
      <c r="I17" s="108" t="s">
        <v>0</v>
      </c>
      <c r="J17" s="109" t="s">
        <v>1</v>
      </c>
      <c r="K17" s="108" t="s">
        <v>9</v>
      </c>
      <c r="L17" s="110" t="s">
        <v>8</v>
      </c>
      <c r="M17" s="88"/>
      <c r="N17" s="107" t="s">
        <v>2</v>
      </c>
      <c r="O17" s="108" t="s">
        <v>0</v>
      </c>
      <c r="P17" s="109" t="s">
        <v>1</v>
      </c>
      <c r="Q17" s="108" t="s">
        <v>9</v>
      </c>
      <c r="R17" s="110" t="s">
        <v>8</v>
      </c>
      <c r="S17" s="88"/>
      <c r="T17" s="107" t="s">
        <v>2</v>
      </c>
      <c r="U17" s="108" t="s">
        <v>0</v>
      </c>
      <c r="V17" s="109" t="s">
        <v>1</v>
      </c>
      <c r="W17" s="108" t="s">
        <v>9</v>
      </c>
      <c r="X17" s="110" t="s">
        <v>8</v>
      </c>
      <c r="Y17" s="68"/>
      <c r="Z17" s="107" t="s">
        <v>2</v>
      </c>
      <c r="AA17" s="108" t="s">
        <v>0</v>
      </c>
      <c r="AB17" s="109" t="s">
        <v>1</v>
      </c>
      <c r="AC17" s="108" t="s">
        <v>9</v>
      </c>
      <c r="AD17" s="110" t="s">
        <v>8</v>
      </c>
      <c r="AE17" s="68"/>
    </row>
    <row r="18" spans="1:31" s="20" customFormat="1" ht="30.2" customHeight="1" thickBot="1" x14ac:dyDescent="0.35">
      <c r="A18" s="81"/>
      <c r="B18" s="111" t="str">
        <f>Teams!B3</f>
        <v>Athel'ford</v>
      </c>
      <c r="C18" s="112" t="str">
        <f>IF(F16=ISBLANK(TRUE),"",IF(F18&gt;F16,2,IF(F18=F16,1,0)))</f>
        <v/>
      </c>
      <c r="D18" s="113"/>
      <c r="E18" s="114" t="str">
        <f>IF(F18=ISBLANK(TRUE),"",F18-F16)</f>
        <v/>
      </c>
      <c r="F18" s="115"/>
      <c r="G18" s="92" t="b">
        <f>ISBLANK(F18)</f>
        <v>1</v>
      </c>
      <c r="H18" s="111" t="str">
        <f>Teams!B10</f>
        <v>Yester</v>
      </c>
      <c r="I18" s="112" t="str">
        <f>IF(L16=ISBLANK(TRUE),"",IF(L18&gt;L16,2,IF(L18=L16,1,0)))</f>
        <v/>
      </c>
      <c r="J18" s="113"/>
      <c r="K18" s="114" t="str">
        <f>IF(L18=ISBLANK(TRUE),"",L18-L16)</f>
        <v/>
      </c>
      <c r="L18" s="115"/>
      <c r="M18" s="92" t="b">
        <f>ISBLANK(L18)</f>
        <v>1</v>
      </c>
      <c r="N18" s="111" t="str">
        <f>Teams!B7</f>
        <v>Edinburgh Univ.</v>
      </c>
      <c r="O18" s="112" t="str">
        <f>IF(R16=ISBLANK(TRUE),"",IF(R18&gt;R16,2,IF(R18=R16,1,0)))</f>
        <v/>
      </c>
      <c r="P18" s="113"/>
      <c r="Q18" s="114" t="str">
        <f>IF(R18=ISBLANK(TRUE),"",R18-R16)</f>
        <v/>
      </c>
      <c r="R18" s="115"/>
      <c r="S18" s="92" t="b">
        <f>ISBLANK(R18)</f>
        <v>1</v>
      </c>
      <c r="T18" s="111" t="str">
        <f>Teams!B2</f>
        <v>Aegon</v>
      </c>
      <c r="U18" s="112" t="str">
        <f>IF(X16=ISBLANK(TRUE),"",IF(X18&gt;X16,2,IF(X18=X16,1,0)))</f>
        <v/>
      </c>
      <c r="V18" s="113"/>
      <c r="W18" s="114" t="str">
        <f>IF(X18=ISBLANK(TRUE),"",X18-X16)</f>
        <v/>
      </c>
      <c r="X18" s="115"/>
      <c r="Y18" s="68" t="b">
        <f>ISBLANK(X18)</f>
        <v>1</v>
      </c>
      <c r="Z18" s="111" t="str">
        <f>Teams!B8</f>
        <v>Penicuik</v>
      </c>
      <c r="AA18" s="112" t="str">
        <f>IF(AD16=ISBLANK(TRUE),"",IF(AD18&gt;AD16,2,IF(AD18=AD16,1,0)))</f>
        <v/>
      </c>
      <c r="AB18" s="113"/>
      <c r="AC18" s="114" t="str">
        <f>IF(AD18=ISBLANK(TRUE),"",AD18-AD16)</f>
        <v/>
      </c>
      <c r="AD18" s="115"/>
      <c r="AE18" s="68" t="b">
        <f>ISBLANK(AD18)</f>
        <v>1</v>
      </c>
    </row>
    <row r="19" spans="1:31" s="20" customFormat="1" ht="19.5" customHeight="1" thickTop="1" thickBot="1" x14ac:dyDescent="0.35">
      <c r="A19" s="63"/>
      <c r="B19" s="116"/>
      <c r="C19" s="116"/>
      <c r="D19" s="116"/>
      <c r="E19" s="116"/>
      <c r="F19" s="116"/>
      <c r="G19" s="92"/>
      <c r="H19" s="117"/>
      <c r="I19" s="117"/>
      <c r="J19" s="117"/>
      <c r="K19" s="117"/>
      <c r="L19" s="118"/>
      <c r="M19" s="119"/>
      <c r="N19" s="120"/>
      <c r="O19" s="120"/>
      <c r="P19" s="120"/>
      <c r="Q19" s="120"/>
      <c r="R19" s="118"/>
      <c r="S19" s="92"/>
      <c r="T19" s="120"/>
      <c r="U19" s="120"/>
      <c r="V19" s="120"/>
      <c r="W19" s="120"/>
      <c r="X19" s="118"/>
      <c r="Y19" s="92"/>
      <c r="Z19" s="120"/>
      <c r="AA19" s="120"/>
      <c r="AB19" s="120"/>
      <c r="AC19" s="120"/>
      <c r="AD19" s="118"/>
      <c r="AE19" s="92"/>
    </row>
    <row r="20" spans="1:31" s="20" customFormat="1" ht="19.5" customHeight="1" thickTop="1" x14ac:dyDescent="0.3">
      <c r="A20" s="63"/>
      <c r="B20" s="64">
        <v>42666</v>
      </c>
      <c r="C20" s="65" t="str">
        <f>TEXT(B20,"ddd")</f>
        <v>Sun</v>
      </c>
      <c r="D20" s="66">
        <v>0.57291666666666663</v>
      </c>
      <c r="E20" s="66"/>
      <c r="F20" s="67"/>
      <c r="G20" s="68"/>
      <c r="H20" s="64">
        <v>42666</v>
      </c>
      <c r="I20" s="65" t="str">
        <f>TEXT(H20,"ddd")</f>
        <v>Sun</v>
      </c>
      <c r="J20" s="66">
        <v>0.57291666666666663</v>
      </c>
      <c r="K20" s="66"/>
      <c r="L20" s="67"/>
      <c r="M20" s="68"/>
      <c r="N20" s="64">
        <v>42666</v>
      </c>
      <c r="O20" s="65" t="str">
        <f>TEXT(N20,"ddd")</f>
        <v>Sun</v>
      </c>
      <c r="P20" s="66">
        <v>0.57291666666666663</v>
      </c>
      <c r="Q20" s="66"/>
      <c r="R20" s="67"/>
      <c r="S20" s="68"/>
      <c r="T20" s="64">
        <v>42666</v>
      </c>
      <c r="U20" s="65" t="str">
        <f>O20</f>
        <v>Sun</v>
      </c>
      <c r="V20" s="66">
        <v>0.57291666666666663</v>
      </c>
      <c r="W20" s="66"/>
      <c r="X20" s="67"/>
      <c r="Y20" s="68"/>
      <c r="Z20" s="64">
        <v>42666</v>
      </c>
      <c r="AA20" s="65" t="str">
        <f>O20</f>
        <v>Sun</v>
      </c>
      <c r="AB20" s="66">
        <v>0.57291666666666663</v>
      </c>
      <c r="AC20" s="66"/>
      <c r="AD20" s="67"/>
      <c r="AE20" s="68"/>
    </row>
    <row r="21" spans="1:31" s="20" customFormat="1" ht="12.75" customHeight="1" x14ac:dyDescent="0.3">
      <c r="A21" s="63"/>
      <c r="B21" s="69"/>
      <c r="C21" s="70"/>
      <c r="D21" s="71"/>
      <c r="E21" s="71"/>
      <c r="F21" s="72"/>
      <c r="G21" s="68"/>
      <c r="H21" s="69"/>
      <c r="I21" s="70"/>
      <c r="J21" s="71"/>
      <c r="K21" s="71"/>
      <c r="L21" s="72"/>
      <c r="M21" s="68"/>
      <c r="N21" s="69"/>
      <c r="O21" s="70"/>
      <c r="P21" s="71"/>
      <c r="Q21" s="71"/>
      <c r="R21" s="72"/>
      <c r="S21" s="68"/>
      <c r="T21" s="69"/>
      <c r="U21" s="70"/>
      <c r="V21" s="71"/>
      <c r="W21" s="71"/>
      <c r="X21" s="72"/>
      <c r="Y21" s="68"/>
      <c r="Z21" s="69"/>
      <c r="AA21" s="70"/>
      <c r="AB21" s="71"/>
      <c r="AC21" s="71"/>
      <c r="AD21" s="72"/>
      <c r="AE21" s="68"/>
    </row>
    <row r="22" spans="1:31" s="20" customFormat="1" ht="30.2" customHeight="1" x14ac:dyDescent="0.3">
      <c r="A22" s="63"/>
      <c r="B22" s="73" t="str">
        <f>Teams!B8</f>
        <v>Penicuik</v>
      </c>
      <c r="C22" s="74" t="str">
        <f>IF(F22=ISBLANK(TRUE),"",IF(F22&gt;F24,2,IF(F22=F24,1,0)))</f>
        <v/>
      </c>
      <c r="D22" s="75"/>
      <c r="E22" s="76" t="str">
        <f>IF(F22=ISBLANK(TRUE),"",F22-F24)</f>
        <v/>
      </c>
      <c r="F22" s="77"/>
      <c r="G22" s="68" t="b">
        <f>ISBLANK(F22)</f>
        <v>1</v>
      </c>
      <c r="H22" s="73" t="str">
        <f>Teams!B2</f>
        <v>Aegon</v>
      </c>
      <c r="I22" s="74" t="str">
        <f>IF(L22=ISBLANK(TRUE),"",IF(L22&gt;L24,2,IF(L22=L24,1,0)))</f>
        <v/>
      </c>
      <c r="J22" s="75"/>
      <c r="K22" s="76" t="str">
        <f>IF(L22=ISBLANK(TRUE),"",L22-L24)</f>
        <v/>
      </c>
      <c r="L22" s="77"/>
      <c r="M22" s="68" t="b">
        <f>ISBLANK(L22)</f>
        <v>1</v>
      </c>
      <c r="N22" s="73" t="str">
        <f>Teams!B4</f>
        <v>Carrington</v>
      </c>
      <c r="O22" s="74" t="str">
        <f>IF(R22=ISBLANK(TRUE),"",IF(R22&gt;R24,2,IF(R22=R24,1,0)))</f>
        <v/>
      </c>
      <c r="P22" s="75"/>
      <c r="Q22" s="76" t="str">
        <f>IF(R22=ISBLANK(TRUE),"",R22-R24)</f>
        <v/>
      </c>
      <c r="R22" s="77"/>
      <c r="S22" s="68" t="b">
        <f>ISBLANK(R22)</f>
        <v>1</v>
      </c>
      <c r="T22" s="73" t="str">
        <f>Teams!B6</f>
        <v>DAFS</v>
      </c>
      <c r="U22" s="74" t="str">
        <f>IF(X22=ISBLANK(TRUE),"",IF(X22&gt;X24,2,IF(X22=X24,1,0)))</f>
        <v/>
      </c>
      <c r="V22" s="75"/>
      <c r="W22" s="76" t="str">
        <f>IF(X22=ISBLANK(TRUE),"",X22-X24)</f>
        <v/>
      </c>
      <c r="X22" s="77"/>
      <c r="Y22" s="68" t="b">
        <f>ISBLANK(X22)</f>
        <v>1</v>
      </c>
      <c r="Z22" s="73" t="str">
        <f>Teams!B5</f>
        <v>Corstorphine</v>
      </c>
      <c r="AA22" s="74" t="str">
        <f>IF(AD22=ISBLANK(TRUE),"",IF(AD22&gt;AD24,2,IF(AD22=AD24,1,0)))</f>
        <v/>
      </c>
      <c r="AB22" s="75"/>
      <c r="AC22" s="76" t="str">
        <f>IF(AD22=ISBLANK(TRUE),"",AD22-AD24)</f>
        <v/>
      </c>
      <c r="AD22" s="77"/>
      <c r="AE22" s="68" t="b">
        <f>ISBLANK(AD22)</f>
        <v>1</v>
      </c>
    </row>
    <row r="23" spans="1:31" s="20" customFormat="1" ht="19.5" customHeight="1" x14ac:dyDescent="0.3">
      <c r="A23" s="63"/>
      <c r="B23" s="78" t="s">
        <v>2</v>
      </c>
      <c r="C23" s="79" t="s">
        <v>0</v>
      </c>
      <c r="D23" s="79" t="s">
        <v>1</v>
      </c>
      <c r="E23" s="79" t="s">
        <v>9</v>
      </c>
      <c r="F23" s="80" t="s">
        <v>8</v>
      </c>
      <c r="G23" s="68"/>
      <c r="H23" s="78" t="s">
        <v>2</v>
      </c>
      <c r="I23" s="79" t="s">
        <v>0</v>
      </c>
      <c r="J23" s="79" t="s">
        <v>1</v>
      </c>
      <c r="K23" s="79" t="s">
        <v>9</v>
      </c>
      <c r="L23" s="80" t="s">
        <v>8</v>
      </c>
      <c r="M23" s="68"/>
      <c r="N23" s="78" t="s">
        <v>2</v>
      </c>
      <c r="O23" s="79" t="s">
        <v>0</v>
      </c>
      <c r="P23" s="79" t="s">
        <v>1</v>
      </c>
      <c r="Q23" s="79" t="s">
        <v>9</v>
      </c>
      <c r="R23" s="80" t="s">
        <v>8</v>
      </c>
      <c r="S23" s="68"/>
      <c r="T23" s="78" t="s">
        <v>2</v>
      </c>
      <c r="U23" s="79" t="s">
        <v>0</v>
      </c>
      <c r="V23" s="79" t="s">
        <v>1</v>
      </c>
      <c r="W23" s="79" t="s">
        <v>9</v>
      </c>
      <c r="X23" s="80" t="s">
        <v>8</v>
      </c>
      <c r="Y23" s="68"/>
      <c r="Z23" s="78" t="s">
        <v>2</v>
      </c>
      <c r="AA23" s="79" t="s">
        <v>0</v>
      </c>
      <c r="AB23" s="79" t="s">
        <v>1</v>
      </c>
      <c r="AC23" s="79" t="s">
        <v>9</v>
      </c>
      <c r="AD23" s="80" t="s">
        <v>8</v>
      </c>
      <c r="AE23" s="68"/>
    </row>
    <row r="24" spans="1:31" s="20" customFormat="1" ht="30.2" customHeight="1" thickBot="1" x14ac:dyDescent="0.35">
      <c r="A24" s="81"/>
      <c r="B24" s="82" t="str">
        <f>Teams!B10</f>
        <v>Yester</v>
      </c>
      <c r="C24" s="83" t="str">
        <f>IF(F22=ISBLANK(TRUE),"",IF(F24&gt;F22,2,IF(F24=F22,1,0)))</f>
        <v/>
      </c>
      <c r="D24" s="84"/>
      <c r="E24" s="85" t="str">
        <f>IF(F24=ISBLANK(TRUE),"",F24-F22)</f>
        <v/>
      </c>
      <c r="F24" s="86"/>
      <c r="G24" s="68" t="b">
        <f>ISBLANK(F24)</f>
        <v>1</v>
      </c>
      <c r="H24" s="82" t="str">
        <f>Teams!B7</f>
        <v>Edinburgh Univ.</v>
      </c>
      <c r="I24" s="85" t="str">
        <f>IF(L22=ISBLANK(TRUE),"",IF(L24&gt;L22,2,IF(L24=L22,1,0)))</f>
        <v/>
      </c>
      <c r="J24" s="84"/>
      <c r="K24" s="85" t="str">
        <f>IF(L24=ISBLANK(TRUE),"",L24-L22)</f>
        <v/>
      </c>
      <c r="L24" s="86"/>
      <c r="M24" s="68" t="b">
        <f>ISBLANK(L24)</f>
        <v>1</v>
      </c>
      <c r="N24" s="82" t="str">
        <f>Teams!B9</f>
        <v>Vets</v>
      </c>
      <c r="O24" s="83" t="str">
        <f>IF(R22=ISBLANK(TRUE),"",IF(R24&gt;R22,2,IF(R24=R22,1,0)))</f>
        <v/>
      </c>
      <c r="P24" s="84"/>
      <c r="Q24" s="85" t="str">
        <f>IF(R24=ISBLANK(TRUE),"",R24-R22)</f>
        <v/>
      </c>
      <c r="R24" s="86"/>
      <c r="S24" s="68" t="b">
        <f>ISBLANK(R24)</f>
        <v>1</v>
      </c>
      <c r="T24" s="82" t="str">
        <f>Teams!B1</f>
        <v>37 Club</v>
      </c>
      <c r="U24" s="83" t="str">
        <f>IF(X22=ISBLANK(TRUE),"",IF(X24&gt;X22,2,IF(X24=X22,1,0)))</f>
        <v/>
      </c>
      <c r="V24" s="84"/>
      <c r="W24" s="85" t="str">
        <f>IF(X24=ISBLANK(TRUE),"",X24-X22)</f>
        <v/>
      </c>
      <c r="X24" s="86"/>
      <c r="Y24" s="68" t="b">
        <f>ISBLANK(X24)</f>
        <v>1</v>
      </c>
      <c r="Z24" s="82" t="str">
        <f>Teams!B3</f>
        <v>Athel'ford</v>
      </c>
      <c r="AA24" s="83" t="str">
        <f>IF(AD22=ISBLANK(TRUE),"",IF(AD24&gt;AD22,2,IF(AD24=AD22,1,0)))</f>
        <v/>
      </c>
      <c r="AB24" s="84"/>
      <c r="AC24" s="85" t="str">
        <f>IF(AD24=ISBLANK(TRUE),"",AD24-AD22)</f>
        <v/>
      </c>
      <c r="AD24" s="86"/>
      <c r="AE24" s="68" t="b">
        <f>ISBLANK(AD24)</f>
        <v>1</v>
      </c>
    </row>
    <row r="25" spans="1:31" s="20" customFormat="1" ht="19.5" customHeight="1" thickTop="1" x14ac:dyDescent="0.3">
      <c r="A25" s="81"/>
      <c r="B25" s="87"/>
      <c r="C25" s="87"/>
      <c r="D25" s="87"/>
      <c r="E25" s="87"/>
      <c r="F25" s="87"/>
      <c r="G25" s="88"/>
      <c r="H25" s="81"/>
      <c r="I25" s="81"/>
      <c r="J25" s="81"/>
      <c r="K25" s="81"/>
      <c r="L25" s="81"/>
      <c r="M25" s="89"/>
      <c r="N25" s="90"/>
      <c r="O25" s="90"/>
      <c r="P25" s="90"/>
      <c r="Q25" s="90"/>
      <c r="R25" s="91"/>
      <c r="S25" s="92"/>
      <c r="T25" s="90"/>
      <c r="U25" s="90"/>
      <c r="V25" s="90"/>
      <c r="W25" s="90"/>
      <c r="X25" s="91"/>
      <c r="Y25" s="92"/>
      <c r="Z25" s="90"/>
      <c r="AA25" s="90"/>
      <c r="AB25" s="90"/>
      <c r="AC25" s="90"/>
      <c r="AD25" s="91"/>
      <c r="AE25" s="92"/>
    </row>
    <row r="26" spans="1:31" ht="19.5" customHeight="1" x14ac:dyDescent="0.3">
      <c r="A26" s="56"/>
      <c r="B26" s="57"/>
      <c r="C26" s="57"/>
      <c r="D26" s="57"/>
      <c r="E26" s="57"/>
      <c r="F26" s="57"/>
      <c r="G26" s="58"/>
      <c r="H26" s="57"/>
      <c r="I26" s="57"/>
      <c r="J26" s="57"/>
      <c r="K26" s="57"/>
      <c r="L26" s="56"/>
      <c r="M26" s="59"/>
      <c r="N26" s="57"/>
      <c r="O26" s="57"/>
      <c r="P26" s="57"/>
      <c r="Q26" s="57"/>
      <c r="R26" s="56"/>
      <c r="S26" s="58"/>
      <c r="T26" s="57"/>
      <c r="U26" s="57"/>
      <c r="V26" s="57"/>
      <c r="W26" s="57"/>
      <c r="X26" s="56"/>
      <c r="Y26" s="58"/>
      <c r="Z26" s="57"/>
      <c r="AA26" s="57"/>
      <c r="AB26" s="57"/>
      <c r="AC26" s="57"/>
      <c r="AD26" s="56"/>
      <c r="AE26" s="58"/>
    </row>
    <row r="27" spans="1:31" ht="19.5" customHeight="1" x14ac:dyDescent="0.3">
      <c r="A27" s="56"/>
      <c r="B27" s="57"/>
      <c r="C27" s="57"/>
      <c r="D27" s="57"/>
      <c r="E27" s="179" t="s">
        <v>20</v>
      </c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57"/>
      <c r="AB27" s="57"/>
      <c r="AC27" s="57"/>
      <c r="AD27" s="56"/>
      <c r="AE27" s="58"/>
    </row>
    <row r="28" spans="1:31" ht="19.5" customHeight="1" x14ac:dyDescent="0.3">
      <c r="A28" s="56"/>
      <c r="B28" s="57"/>
      <c r="C28" s="57"/>
      <c r="D28" s="57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57"/>
      <c r="AB28" s="57"/>
      <c r="AC28" s="57"/>
      <c r="AD28" s="56"/>
      <c r="AE28" s="58"/>
    </row>
    <row r="29" spans="1:31" ht="19.5" customHeight="1" x14ac:dyDescent="0.3">
      <c r="A29" s="56"/>
      <c r="B29" s="57"/>
      <c r="C29" s="57"/>
      <c r="D29" s="57"/>
      <c r="E29" s="180" t="s">
        <v>26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57"/>
      <c r="AB29" s="57"/>
      <c r="AC29" s="57"/>
      <c r="AD29" s="56"/>
      <c r="AE29" s="58"/>
    </row>
    <row r="30" spans="1:31" ht="19.5" customHeight="1" x14ac:dyDescent="0.3">
      <c r="A30" s="60"/>
      <c r="B30" s="56"/>
      <c r="C30" s="60"/>
      <c r="D30" s="60"/>
      <c r="E30" s="179" t="s">
        <v>7</v>
      </c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60"/>
      <c r="AB30" s="60"/>
      <c r="AC30" s="60"/>
      <c r="AD30" s="56"/>
      <c r="AE30" s="58"/>
    </row>
    <row r="31" spans="1:31" ht="19.5" customHeight="1" x14ac:dyDescent="0.3">
      <c r="A31" s="60"/>
      <c r="B31" s="60"/>
      <c r="C31" s="60"/>
      <c r="D31" s="60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60"/>
      <c r="AB31" s="60"/>
      <c r="AC31" s="60"/>
      <c r="AD31" s="56"/>
      <c r="AE31" s="58"/>
    </row>
    <row r="32" spans="1:31" ht="19.5" customHeight="1" thickBot="1" x14ac:dyDescent="0.35">
      <c r="A32" s="61"/>
      <c r="B32" s="62"/>
      <c r="C32" s="62"/>
      <c r="D32" s="62"/>
      <c r="E32" s="62"/>
      <c r="F32" s="62"/>
      <c r="G32" s="58"/>
      <c r="H32" s="57"/>
      <c r="I32" s="57"/>
      <c r="J32" s="57"/>
      <c r="K32" s="57"/>
      <c r="L32" s="57"/>
      <c r="M32" s="59"/>
      <c r="N32" s="62"/>
      <c r="O32" s="62"/>
      <c r="P32" s="62"/>
      <c r="Q32" s="62"/>
      <c r="R32" s="56"/>
      <c r="S32" s="58"/>
      <c r="T32" s="62"/>
      <c r="U32" s="62"/>
      <c r="V32" s="62"/>
      <c r="W32" s="62"/>
      <c r="X32" s="56"/>
      <c r="Y32" s="58"/>
      <c r="Z32" s="62"/>
      <c r="AA32" s="62"/>
      <c r="AB32" s="62"/>
      <c r="AC32" s="62"/>
      <c r="AD32" s="56"/>
      <c r="AE32" s="58"/>
    </row>
    <row r="33" spans="1:31" s="20" customFormat="1" ht="19.5" customHeight="1" thickTop="1" x14ac:dyDescent="0.3">
      <c r="A33" s="63"/>
      <c r="B33" s="93">
        <v>42687</v>
      </c>
      <c r="C33" s="94" t="str">
        <f>O20</f>
        <v>Sun</v>
      </c>
      <c r="D33" s="95">
        <v>0.57291666666666663</v>
      </c>
      <c r="E33" s="95"/>
      <c r="F33" s="96"/>
      <c r="G33" s="92"/>
      <c r="H33" s="93">
        <v>42687</v>
      </c>
      <c r="I33" s="94" t="str">
        <f>TEXT(H33,"ddd")</f>
        <v>Sun</v>
      </c>
      <c r="J33" s="95">
        <v>0.57291666666666663</v>
      </c>
      <c r="K33" s="95"/>
      <c r="L33" s="96"/>
      <c r="M33" s="92"/>
      <c r="N33" s="93">
        <v>42687</v>
      </c>
      <c r="O33" s="94" t="str">
        <f>I33</f>
        <v>Sun</v>
      </c>
      <c r="P33" s="95">
        <v>0.57291666666666663</v>
      </c>
      <c r="Q33" s="95"/>
      <c r="R33" s="96"/>
      <c r="S33" s="92"/>
      <c r="T33" s="93">
        <v>42687</v>
      </c>
      <c r="U33" s="94" t="str">
        <f>O33</f>
        <v>Sun</v>
      </c>
      <c r="V33" s="95">
        <v>0.57291666666666663</v>
      </c>
      <c r="W33" s="95"/>
      <c r="X33" s="96"/>
      <c r="Y33" s="68"/>
      <c r="Z33" s="93">
        <v>42687</v>
      </c>
      <c r="AA33" s="94" t="str">
        <f>U33</f>
        <v>Sun</v>
      </c>
      <c r="AB33" s="95">
        <v>0.57291666666666663</v>
      </c>
      <c r="AC33" s="95"/>
      <c r="AD33" s="96"/>
      <c r="AE33" s="68"/>
    </row>
    <row r="34" spans="1:31" s="20" customFormat="1" ht="12.75" customHeight="1" x14ac:dyDescent="0.3">
      <c r="A34" s="63"/>
      <c r="B34" s="97"/>
      <c r="C34" s="98"/>
      <c r="D34" s="99"/>
      <c r="E34" s="99"/>
      <c r="F34" s="100"/>
      <c r="G34" s="92"/>
      <c r="H34" s="97"/>
      <c r="I34" s="98"/>
      <c r="J34" s="99"/>
      <c r="K34" s="99"/>
      <c r="L34" s="100"/>
      <c r="M34" s="92"/>
      <c r="N34" s="97"/>
      <c r="O34" s="98"/>
      <c r="P34" s="99"/>
      <c r="Q34" s="99"/>
      <c r="R34" s="100"/>
      <c r="S34" s="92"/>
      <c r="T34" s="97"/>
      <c r="U34" s="98"/>
      <c r="V34" s="99"/>
      <c r="W34" s="99"/>
      <c r="X34" s="100"/>
      <c r="Y34" s="68"/>
      <c r="Z34" s="97"/>
      <c r="AA34" s="98"/>
      <c r="AB34" s="99"/>
      <c r="AC34" s="99"/>
      <c r="AD34" s="100"/>
      <c r="AE34" s="68"/>
    </row>
    <row r="35" spans="1:31" s="20" customFormat="1" ht="30.2" customHeight="1" x14ac:dyDescent="0.3">
      <c r="A35" s="63"/>
      <c r="B35" s="101" t="str">
        <f>Teams!B2</f>
        <v>Aegon</v>
      </c>
      <c r="C35" s="102" t="str">
        <f>IF(F35=ISBLANK(TRUE),"",IF(F35&gt;F37,2,IF(F35=F37,1,0)))</f>
        <v/>
      </c>
      <c r="D35" s="103"/>
      <c r="E35" s="104" t="str">
        <f>IF(F35=ISBLANK(TRUE),"",F35-F37)</f>
        <v/>
      </c>
      <c r="F35" s="105"/>
      <c r="G35" s="92" t="b">
        <f>ISBLANK(F35)</f>
        <v>1</v>
      </c>
      <c r="H35" s="101" t="str">
        <f>Teams!B5</f>
        <v>Corstorphine</v>
      </c>
      <c r="I35" s="102" t="str">
        <f>IF(L35=ISBLANK(TRUE),"",IF(L35&gt;L37,2,IF(L35=L37,1,0)))</f>
        <v/>
      </c>
      <c r="J35" s="103"/>
      <c r="K35" s="104" t="str">
        <f>IF(L35=ISBLANK(TRUE),"",L35-L37)</f>
        <v/>
      </c>
      <c r="L35" s="105"/>
      <c r="M35" s="92" t="b">
        <f>ISBLANK(L35)</f>
        <v>1</v>
      </c>
      <c r="N35" s="101" t="str">
        <f>Teams!B3</f>
        <v>Athel'ford</v>
      </c>
      <c r="O35" s="102" t="str">
        <f>IF(R35=ISBLANK(TRUE),"",IF(R35&gt;R37,2,IF(R35=R37,1,0)))</f>
        <v/>
      </c>
      <c r="P35" s="103"/>
      <c r="Q35" s="104" t="str">
        <f>IF(R35=ISBLANK(TRUE),"",R35-R37)</f>
        <v/>
      </c>
      <c r="R35" s="105"/>
      <c r="S35" s="92" t="b">
        <f>ISBLANK(R35)</f>
        <v>1</v>
      </c>
      <c r="T35" s="101" t="str">
        <f>Teams!B8</f>
        <v>Penicuik</v>
      </c>
      <c r="U35" s="102" t="str">
        <f>IF(X35=ISBLANK(TRUE),"",IF(X35&gt;X37,2,IF(X35=X37,1,0)))</f>
        <v/>
      </c>
      <c r="V35" s="103"/>
      <c r="W35" s="104" t="str">
        <f>IF(X35=ISBLANK(TRUE),"",X35-X37)</f>
        <v/>
      </c>
      <c r="X35" s="105"/>
      <c r="Y35" s="68" t="b">
        <f>ISBLANK(X35)</f>
        <v>1</v>
      </c>
      <c r="Z35" s="101" t="str">
        <f>Teams!B7</f>
        <v>Edinburgh Univ.</v>
      </c>
      <c r="AA35" s="102" t="str">
        <f>IF(AD35=ISBLANK(TRUE),"",IF(AD35&gt;AD37,2,IF(AD35=AD37,1,0)))</f>
        <v/>
      </c>
      <c r="AB35" s="103"/>
      <c r="AC35" s="104" t="str">
        <f>IF(AD35=ISBLANK(TRUE),"",AD35-AD37)</f>
        <v/>
      </c>
      <c r="AD35" s="105"/>
      <c r="AE35" s="68"/>
    </row>
    <row r="36" spans="1:31" s="20" customFormat="1" ht="19.5" customHeight="1" x14ac:dyDescent="0.3">
      <c r="A36" s="106"/>
      <c r="B36" s="107" t="s">
        <v>2</v>
      </c>
      <c r="C36" s="108" t="s">
        <v>0</v>
      </c>
      <c r="D36" s="109" t="s">
        <v>1</v>
      </c>
      <c r="E36" s="108" t="s">
        <v>9</v>
      </c>
      <c r="F36" s="110" t="s">
        <v>8</v>
      </c>
      <c r="G36" s="88"/>
      <c r="H36" s="107" t="s">
        <v>2</v>
      </c>
      <c r="I36" s="108" t="s">
        <v>0</v>
      </c>
      <c r="J36" s="109" t="s">
        <v>1</v>
      </c>
      <c r="K36" s="108" t="s">
        <v>9</v>
      </c>
      <c r="L36" s="110" t="s">
        <v>8</v>
      </c>
      <c r="M36" s="88"/>
      <c r="N36" s="107" t="s">
        <v>2</v>
      </c>
      <c r="O36" s="108" t="s">
        <v>0</v>
      </c>
      <c r="P36" s="109" t="s">
        <v>1</v>
      </c>
      <c r="Q36" s="108" t="s">
        <v>9</v>
      </c>
      <c r="R36" s="110" t="s">
        <v>8</v>
      </c>
      <c r="S36" s="88"/>
      <c r="T36" s="107" t="s">
        <v>2</v>
      </c>
      <c r="U36" s="108" t="s">
        <v>0</v>
      </c>
      <c r="V36" s="109" t="s">
        <v>1</v>
      </c>
      <c r="W36" s="108" t="s">
        <v>9</v>
      </c>
      <c r="X36" s="110" t="s">
        <v>8</v>
      </c>
      <c r="Y36" s="68"/>
      <c r="Z36" s="107" t="s">
        <v>2</v>
      </c>
      <c r="AA36" s="108" t="s">
        <v>0</v>
      </c>
      <c r="AB36" s="109" t="s">
        <v>1</v>
      </c>
      <c r="AC36" s="108" t="s">
        <v>9</v>
      </c>
      <c r="AD36" s="110" t="s">
        <v>8</v>
      </c>
      <c r="AE36" s="68"/>
    </row>
    <row r="37" spans="1:31" s="20" customFormat="1" ht="30.2" customHeight="1" thickBot="1" x14ac:dyDescent="0.35">
      <c r="A37" s="81"/>
      <c r="B37" s="111" t="str">
        <f>Teams!B4</f>
        <v>Carrington</v>
      </c>
      <c r="C37" s="112" t="str">
        <f>IF(F35=ISBLANK(TRUE),"",IF(F37&gt;F35,2,IF(F37=F35,1,0)))</f>
        <v/>
      </c>
      <c r="D37" s="113"/>
      <c r="E37" s="114" t="str">
        <f>IF(F37=ISBLANK(TRUE),"",F37-F35)</f>
        <v/>
      </c>
      <c r="F37" s="115"/>
      <c r="G37" s="92" t="b">
        <f>ISBLANK(F37)</f>
        <v>1</v>
      </c>
      <c r="H37" s="111" t="str">
        <f>Teams!B1</f>
        <v>37 Club</v>
      </c>
      <c r="I37" s="112" t="str">
        <f>IF(L35=ISBLANK(TRUE),"",IF(L37&gt;L35,2,IF(L37=L35,1,0)))</f>
        <v/>
      </c>
      <c r="J37" s="113"/>
      <c r="K37" s="114" t="str">
        <f>IF(L37=ISBLANK(TRUE),"",L37-L35)</f>
        <v/>
      </c>
      <c r="L37" s="115"/>
      <c r="M37" s="92" t="b">
        <f>ISBLANK(L37)</f>
        <v>1</v>
      </c>
      <c r="N37" s="111" t="str">
        <f>Teams!B10</f>
        <v>Yester</v>
      </c>
      <c r="O37" s="112" t="str">
        <f>IF(R35=ISBLANK(TRUE),"",IF(R37&gt;R35,2,IF(R37=R35,1,0)))</f>
        <v/>
      </c>
      <c r="P37" s="113"/>
      <c r="Q37" s="114" t="str">
        <f>IF(R37=ISBLANK(TRUE),"",R37-R35)</f>
        <v/>
      </c>
      <c r="R37" s="115"/>
      <c r="S37" s="92" t="b">
        <f>ISBLANK(R37)</f>
        <v>1</v>
      </c>
      <c r="T37" s="111" t="str">
        <f>Teams!B9</f>
        <v>Vets</v>
      </c>
      <c r="U37" s="112" t="str">
        <f>IF(X35=ISBLANK(TRUE),"",IF(X37&gt;X35,2,IF(X37=X35,1,0)))</f>
        <v/>
      </c>
      <c r="V37" s="113"/>
      <c r="W37" s="114" t="str">
        <f>IF(X37=ISBLANK(TRUE),"",X37-X35)</f>
        <v/>
      </c>
      <c r="X37" s="115"/>
      <c r="Y37" s="68" t="b">
        <f>ISBLANK(X37)</f>
        <v>1</v>
      </c>
      <c r="Z37" s="111" t="str">
        <f>Teams!B6</f>
        <v>DAFS</v>
      </c>
      <c r="AA37" s="112" t="str">
        <f>IF(AD35=ISBLANK(TRUE),"",IF(AD37&gt;AD35,2,IF(AD37=AD35,1,0)))</f>
        <v/>
      </c>
      <c r="AB37" s="113"/>
      <c r="AC37" s="114" t="str">
        <f>IF(AD37=ISBLANK(TRUE),"",AD37-AD35)</f>
        <v/>
      </c>
      <c r="AD37" s="115"/>
      <c r="AE37" s="68"/>
    </row>
    <row r="38" spans="1:31" s="18" customFormat="1" ht="19.5" customHeight="1" thickTop="1" thickBot="1" x14ac:dyDescent="0.35">
      <c r="A38" s="56"/>
      <c r="B38" s="116"/>
      <c r="C38" s="116"/>
      <c r="D38" s="116"/>
      <c r="E38" s="116"/>
      <c r="F38" s="116"/>
      <c r="G38" s="92"/>
      <c r="H38" s="117"/>
      <c r="I38" s="117"/>
      <c r="J38" s="117"/>
      <c r="K38" s="117"/>
      <c r="L38" s="118"/>
      <c r="M38" s="119"/>
      <c r="N38" s="120"/>
      <c r="O38" s="120"/>
      <c r="P38" s="120"/>
      <c r="Q38" s="120"/>
      <c r="R38" s="118"/>
      <c r="S38" s="92"/>
      <c r="T38" s="120"/>
      <c r="U38" s="120"/>
      <c r="V38" s="120"/>
      <c r="W38" s="120"/>
      <c r="X38" s="118"/>
      <c r="Y38" s="58"/>
      <c r="Z38" s="120"/>
      <c r="AA38" s="120"/>
      <c r="AB38" s="120"/>
      <c r="AC38" s="120"/>
      <c r="AD38" s="118"/>
      <c r="AE38" s="58"/>
    </row>
    <row r="39" spans="1:31" s="20" customFormat="1" ht="19.5" customHeight="1" thickTop="1" x14ac:dyDescent="0.3">
      <c r="A39" s="63"/>
      <c r="B39" s="64">
        <v>42701</v>
      </c>
      <c r="C39" s="65" t="str">
        <f>TEXT(B39,"ddd")</f>
        <v>Sun</v>
      </c>
      <c r="D39" s="66">
        <v>0.47916666666666669</v>
      </c>
      <c r="E39" s="66"/>
      <c r="F39" s="67"/>
      <c r="G39" s="68"/>
      <c r="H39" s="64">
        <v>42701</v>
      </c>
      <c r="I39" s="65" t="str">
        <f>TEXT(H39,"ddd")</f>
        <v>Sun</v>
      </c>
      <c r="J39" s="66">
        <v>0.47916666666666669</v>
      </c>
      <c r="K39" s="66"/>
      <c r="L39" s="67"/>
      <c r="M39" s="68"/>
      <c r="N39" s="64">
        <v>42701</v>
      </c>
      <c r="O39" s="65" t="str">
        <f>TEXT(N39,"ddd")</f>
        <v>Sun</v>
      </c>
      <c r="P39" s="66">
        <v>0.47916666666666669</v>
      </c>
      <c r="Q39" s="66"/>
      <c r="R39" s="67"/>
      <c r="S39" s="68"/>
      <c r="T39" s="64">
        <v>42701</v>
      </c>
      <c r="U39" s="65" t="str">
        <f>TEXT(T39,"ddd")</f>
        <v>Sun</v>
      </c>
      <c r="V39" s="66">
        <v>0.47916666666666669</v>
      </c>
      <c r="W39" s="66"/>
      <c r="X39" s="67"/>
      <c r="Y39" s="68"/>
      <c r="Z39" s="64">
        <v>42701</v>
      </c>
      <c r="AA39" s="65" t="str">
        <f>TEXT(Z39,"ddd")</f>
        <v>Sun</v>
      </c>
      <c r="AB39" s="66">
        <v>0.47916666666666669</v>
      </c>
      <c r="AC39" s="66"/>
      <c r="AD39" s="67"/>
      <c r="AE39" s="68"/>
    </row>
    <row r="40" spans="1:31" s="20" customFormat="1" ht="12.75" customHeight="1" x14ac:dyDescent="0.3">
      <c r="A40" s="63"/>
      <c r="B40" s="69"/>
      <c r="C40" s="70"/>
      <c r="D40" s="71"/>
      <c r="E40" s="71"/>
      <c r="F40" s="72"/>
      <c r="G40" s="68"/>
      <c r="H40" s="69"/>
      <c r="I40" s="70"/>
      <c r="J40" s="71"/>
      <c r="K40" s="71"/>
      <c r="L40" s="72"/>
      <c r="M40" s="68"/>
      <c r="N40" s="69"/>
      <c r="O40" s="70"/>
      <c r="P40" s="71"/>
      <c r="Q40" s="71"/>
      <c r="R40" s="72"/>
      <c r="S40" s="68"/>
      <c r="T40" s="69"/>
      <c r="U40" s="70"/>
      <c r="V40" s="71"/>
      <c r="W40" s="71"/>
      <c r="X40" s="72"/>
      <c r="Y40" s="68"/>
      <c r="Z40" s="69"/>
      <c r="AA40" s="70"/>
      <c r="AB40" s="71"/>
      <c r="AC40" s="71"/>
      <c r="AD40" s="72"/>
      <c r="AE40" s="68"/>
    </row>
    <row r="41" spans="1:31" s="20" customFormat="1" ht="30.2" customHeight="1" x14ac:dyDescent="0.3">
      <c r="A41" s="63"/>
      <c r="B41" s="73" t="str">
        <f>Teams!B5</f>
        <v>Corstorphine</v>
      </c>
      <c r="C41" s="74" t="str">
        <f>IF(F41=ISBLANK(TRUE),"",IF(F41&gt;F43,2,IF(F41=F43,1,0)))</f>
        <v/>
      </c>
      <c r="D41" s="75"/>
      <c r="E41" s="76" t="str">
        <f>IF(F41=ISBLANK(TRUE),"",F41-F43)</f>
        <v/>
      </c>
      <c r="F41" s="77"/>
      <c r="G41" s="68" t="b">
        <f>ISBLANK(F41)</f>
        <v>1</v>
      </c>
      <c r="H41" s="73" t="str">
        <f>Teams!B4</f>
        <v>Carrington</v>
      </c>
      <c r="I41" s="74" t="str">
        <f>IF(L41=ISBLANK(TRUE),"",IF(L41&gt;L43,2,IF(L41=L43,1,0)))</f>
        <v/>
      </c>
      <c r="J41" s="75"/>
      <c r="K41" s="76" t="str">
        <f>IF(L41=ISBLANK(TRUE),"",L41-L43)</f>
        <v/>
      </c>
      <c r="L41" s="77"/>
      <c r="M41" s="68" t="b">
        <f>ISBLANK(L41)</f>
        <v>1</v>
      </c>
      <c r="N41" s="73" t="str">
        <f>Teams!B2</f>
        <v>Aegon</v>
      </c>
      <c r="O41" s="74" t="str">
        <f>IF(R41=ISBLANK(TRUE),"",IF(R41&gt;R43,2,IF(R41=R43,1,0)))</f>
        <v/>
      </c>
      <c r="P41" s="75"/>
      <c r="Q41" s="76" t="str">
        <f>IF(R41=ISBLANK(TRUE),"",R41-R43)</f>
        <v/>
      </c>
      <c r="R41" s="77"/>
      <c r="S41" s="68" t="b">
        <f>ISBLANK(R41)</f>
        <v>1</v>
      </c>
      <c r="T41" s="73" t="str">
        <f>Teams!B3</f>
        <v>Athel'ford</v>
      </c>
      <c r="U41" s="74" t="str">
        <f>IF(X41=ISBLANK(TRUE),"",IF(X41&gt;X43,2,IF(X41=X43,1,0)))</f>
        <v/>
      </c>
      <c r="V41" s="75"/>
      <c r="W41" s="76" t="str">
        <f>IF(X41=ISBLANK(TRUE),"",X41-X43)</f>
        <v/>
      </c>
      <c r="X41" s="77"/>
      <c r="Y41" s="68" t="b">
        <f>ISBLANK(X41)</f>
        <v>1</v>
      </c>
      <c r="Z41" s="73" t="str">
        <f>Teams!B10</f>
        <v>Yester</v>
      </c>
      <c r="AA41" s="74" t="str">
        <f>IF(AD41=ISBLANK(TRUE),"",IF(AD41&gt;AD43,2,IF(AD41=AD43,1,0)))</f>
        <v/>
      </c>
      <c r="AB41" s="75"/>
      <c r="AC41" s="76" t="str">
        <f>IF(AD41=ISBLANK(TRUE),"",AD41-AD43)</f>
        <v/>
      </c>
      <c r="AD41" s="77"/>
      <c r="AE41" s="68" t="b">
        <f>ISBLANK(AD41)</f>
        <v>1</v>
      </c>
    </row>
    <row r="42" spans="1:31" s="20" customFormat="1" ht="19.5" customHeight="1" x14ac:dyDescent="0.3">
      <c r="A42" s="63"/>
      <c r="B42" s="78" t="s">
        <v>2</v>
      </c>
      <c r="C42" s="79" t="s">
        <v>0</v>
      </c>
      <c r="D42" s="79" t="s">
        <v>1</v>
      </c>
      <c r="E42" s="79" t="s">
        <v>9</v>
      </c>
      <c r="F42" s="80" t="s">
        <v>8</v>
      </c>
      <c r="G42" s="68"/>
      <c r="H42" s="78" t="s">
        <v>2</v>
      </c>
      <c r="I42" s="79" t="s">
        <v>0</v>
      </c>
      <c r="J42" s="79" t="s">
        <v>1</v>
      </c>
      <c r="K42" s="79" t="s">
        <v>9</v>
      </c>
      <c r="L42" s="80" t="s">
        <v>8</v>
      </c>
      <c r="M42" s="68"/>
      <c r="N42" s="78" t="s">
        <v>2</v>
      </c>
      <c r="O42" s="79" t="s">
        <v>0</v>
      </c>
      <c r="P42" s="79" t="s">
        <v>1</v>
      </c>
      <c r="Q42" s="79" t="s">
        <v>9</v>
      </c>
      <c r="R42" s="80" t="s">
        <v>8</v>
      </c>
      <c r="S42" s="68"/>
      <c r="T42" s="78" t="s">
        <v>2</v>
      </c>
      <c r="U42" s="79" t="s">
        <v>0</v>
      </c>
      <c r="V42" s="79" t="s">
        <v>1</v>
      </c>
      <c r="W42" s="79" t="s">
        <v>9</v>
      </c>
      <c r="X42" s="80" t="s">
        <v>8</v>
      </c>
      <c r="Y42" s="68"/>
      <c r="Z42" s="78" t="s">
        <v>2</v>
      </c>
      <c r="AA42" s="79" t="s">
        <v>0</v>
      </c>
      <c r="AB42" s="79" t="s">
        <v>1</v>
      </c>
      <c r="AC42" s="79" t="s">
        <v>9</v>
      </c>
      <c r="AD42" s="80" t="s">
        <v>8</v>
      </c>
      <c r="AE42" s="68"/>
    </row>
    <row r="43" spans="1:31" s="20" customFormat="1" ht="30.2" customHeight="1" thickBot="1" x14ac:dyDescent="0.35">
      <c r="A43" s="81"/>
      <c r="B43" s="82" t="str">
        <f>Teams!B9</f>
        <v>Vets</v>
      </c>
      <c r="C43" s="83" t="str">
        <f>IF(F41=ISBLANK(TRUE),"",IF(F43&gt;F41,2,IF(F43=F41,1,0)))</f>
        <v/>
      </c>
      <c r="D43" s="84"/>
      <c r="E43" s="85" t="str">
        <f>IF(F43=ISBLANK(TRUE),"",F43-F41)</f>
        <v/>
      </c>
      <c r="F43" s="86"/>
      <c r="G43" s="68" t="b">
        <f>ISBLANK(F43)</f>
        <v>1</v>
      </c>
      <c r="H43" s="82" t="str">
        <f>Teams!B6</f>
        <v>DAFS</v>
      </c>
      <c r="I43" s="85" t="str">
        <f>IF(L41=ISBLANK(TRUE),"",IF(L43&gt;L41,2,IF(L43=L41,1,0)))</f>
        <v/>
      </c>
      <c r="J43" s="84"/>
      <c r="K43" s="85" t="str">
        <f>IF(L43=ISBLANK(TRUE),"",L43-L41)</f>
        <v/>
      </c>
      <c r="L43" s="86"/>
      <c r="M43" s="68" t="b">
        <f>ISBLANK(L43)</f>
        <v>1</v>
      </c>
      <c r="N43" s="82" t="str">
        <f>Teams!B8</f>
        <v>Penicuik</v>
      </c>
      <c r="O43" s="83" t="str">
        <f>IF(R41=ISBLANK(TRUE),"",IF(R43&gt;R41,2,IF(R43=R41,1,0)))</f>
        <v/>
      </c>
      <c r="P43" s="84"/>
      <c r="Q43" s="85" t="str">
        <f>IF(R43=ISBLANK(TRUE),"",R43-R41)</f>
        <v/>
      </c>
      <c r="R43" s="86"/>
      <c r="S43" s="68" t="b">
        <f>ISBLANK(R43)</f>
        <v>1</v>
      </c>
      <c r="T43" s="82" t="str">
        <f>Teams!B7</f>
        <v>Edinburgh Univ.</v>
      </c>
      <c r="U43" s="83" t="str">
        <f>IF(X41=ISBLANK(TRUE),"",IF(X43&gt;X41,2,IF(X43=X41,1,0)))</f>
        <v/>
      </c>
      <c r="V43" s="84"/>
      <c r="W43" s="85" t="str">
        <f>IF(X43=ISBLANK(TRUE),"",X43-X41)</f>
        <v/>
      </c>
      <c r="X43" s="86"/>
      <c r="Y43" s="68" t="b">
        <f>ISBLANK(X43)</f>
        <v>1</v>
      </c>
      <c r="Z43" s="82" t="str">
        <f>Teams!B1</f>
        <v>37 Club</v>
      </c>
      <c r="AA43" s="83" t="str">
        <f>IF(AD41=ISBLANK(TRUE),"",IF(AD43&gt;AD41,2,IF(AD43=AD41,1,0)))</f>
        <v/>
      </c>
      <c r="AB43" s="84"/>
      <c r="AC43" s="85" t="str">
        <f>IF(AD43=ISBLANK(TRUE),"",AD43-AD41)</f>
        <v/>
      </c>
      <c r="AD43" s="86"/>
      <c r="AE43" s="68" t="b">
        <f>ISBLANK(AD43)</f>
        <v>1</v>
      </c>
    </row>
    <row r="44" spans="1:31" s="20" customFormat="1" ht="19.5" customHeight="1" thickTop="1" thickBot="1" x14ac:dyDescent="0.35">
      <c r="A44" s="81"/>
      <c r="B44" s="87"/>
      <c r="C44" s="87"/>
      <c r="D44" s="87"/>
      <c r="E44" s="87"/>
      <c r="F44" s="87"/>
      <c r="G44" s="88"/>
      <c r="H44" s="81"/>
      <c r="I44" s="81"/>
      <c r="J44" s="81"/>
      <c r="K44" s="81"/>
      <c r="L44" s="81"/>
      <c r="M44" s="89"/>
      <c r="N44" s="90"/>
      <c r="O44" s="90"/>
      <c r="P44" s="90"/>
      <c r="Q44" s="90"/>
      <c r="R44" s="91"/>
      <c r="S44" s="92"/>
      <c r="T44" s="90"/>
      <c r="U44" s="90"/>
      <c r="V44" s="90"/>
      <c r="W44" s="90"/>
      <c r="X44" s="91"/>
      <c r="Y44" s="92"/>
      <c r="Z44" s="90"/>
      <c r="AA44" s="90"/>
      <c r="AB44" s="90"/>
      <c r="AC44" s="90"/>
      <c r="AD44" s="91"/>
      <c r="AE44" s="92"/>
    </row>
    <row r="45" spans="1:31" s="20" customFormat="1" ht="19.5" customHeight="1" thickTop="1" x14ac:dyDescent="0.3">
      <c r="A45" s="63"/>
      <c r="B45" s="93">
        <v>42708</v>
      </c>
      <c r="C45" s="94" t="str">
        <f>TEXT(B45,"ddd")</f>
        <v>Sun</v>
      </c>
      <c r="D45" s="95">
        <v>0.47916666666666669</v>
      </c>
      <c r="E45" s="95"/>
      <c r="F45" s="96"/>
      <c r="G45" s="92"/>
      <c r="H45" s="93">
        <v>42708</v>
      </c>
      <c r="I45" s="94" t="str">
        <f>TEXT(H45,"ddd")</f>
        <v>Sun</v>
      </c>
      <c r="J45" s="95">
        <v>0.47916666666666669</v>
      </c>
      <c r="K45" s="95"/>
      <c r="L45" s="96"/>
      <c r="M45" s="92"/>
      <c r="N45" s="93">
        <v>42708</v>
      </c>
      <c r="O45" s="94" t="str">
        <f>TEXT(N45,"ddd")</f>
        <v>Sun</v>
      </c>
      <c r="P45" s="95">
        <v>0.47916666666666669</v>
      </c>
      <c r="Q45" s="95"/>
      <c r="R45" s="96"/>
      <c r="S45" s="92"/>
      <c r="T45" s="93">
        <v>42708</v>
      </c>
      <c r="U45" s="94" t="str">
        <f>TEXT(T45,"ddd")</f>
        <v>Sun</v>
      </c>
      <c r="V45" s="95">
        <v>0.47916666666666669</v>
      </c>
      <c r="W45" s="95"/>
      <c r="X45" s="96"/>
      <c r="Y45" s="68"/>
      <c r="Z45" s="93">
        <v>42708</v>
      </c>
      <c r="AA45" s="94" t="str">
        <f>TEXT(Z45,"ddd")</f>
        <v>Sun</v>
      </c>
      <c r="AB45" s="95">
        <f>V45</f>
        <v>0.47916666666666669</v>
      </c>
      <c r="AC45" s="95"/>
      <c r="AD45" s="96"/>
      <c r="AE45" s="68"/>
    </row>
    <row r="46" spans="1:31" s="20" customFormat="1" ht="12.75" customHeight="1" x14ac:dyDescent="0.3">
      <c r="A46" s="63"/>
      <c r="B46" s="97"/>
      <c r="C46" s="98"/>
      <c r="D46" s="99"/>
      <c r="E46" s="99"/>
      <c r="F46" s="100"/>
      <c r="G46" s="92"/>
      <c r="H46" s="97"/>
      <c r="I46" s="98"/>
      <c r="J46" s="99"/>
      <c r="K46" s="99"/>
      <c r="L46" s="100"/>
      <c r="M46" s="92"/>
      <c r="N46" s="97"/>
      <c r="O46" s="98"/>
      <c r="P46" s="99"/>
      <c r="Q46" s="99"/>
      <c r="R46" s="100"/>
      <c r="S46" s="92"/>
      <c r="T46" s="97"/>
      <c r="U46" s="98"/>
      <c r="V46" s="99"/>
      <c r="W46" s="99"/>
      <c r="X46" s="100"/>
      <c r="Y46" s="68"/>
      <c r="Z46" s="97"/>
      <c r="AA46" s="98"/>
      <c r="AB46" s="99"/>
      <c r="AC46" s="99"/>
      <c r="AD46" s="100"/>
      <c r="AE46" s="68"/>
    </row>
    <row r="47" spans="1:31" s="20" customFormat="1" ht="30.2" customHeight="1" x14ac:dyDescent="0.3">
      <c r="A47" s="63"/>
      <c r="B47" s="101" t="str">
        <f>Teams!B10</f>
        <v>Yester</v>
      </c>
      <c r="C47" s="102" t="str">
        <f>IF(F47=ISBLANK(TRUE),"",IF(F47&gt;F49,2,IF(F47=F49,1,0)))</f>
        <v/>
      </c>
      <c r="D47" s="103"/>
      <c r="E47" s="104" t="str">
        <f>IF(F47=ISBLANK(TRUE),"",F47-F49)</f>
        <v/>
      </c>
      <c r="F47" s="105"/>
      <c r="G47" s="92" t="b">
        <f>ISBLANK(F47)</f>
        <v>1</v>
      </c>
      <c r="H47" s="101" t="str">
        <f>Teams!B1</f>
        <v>37 Club</v>
      </c>
      <c r="I47" s="102" t="str">
        <f>IF(L47=ISBLANK(TRUE),"",IF(L47&gt;L49,2,IF(L47=L49,1,0)))</f>
        <v/>
      </c>
      <c r="J47" s="103"/>
      <c r="K47" s="104" t="str">
        <f>IF(L47=ISBLANK(TRUE),"",L47-L49)</f>
        <v/>
      </c>
      <c r="L47" s="105"/>
      <c r="M47" s="92" t="b">
        <f>ISBLANK(L47)</f>
        <v>1</v>
      </c>
      <c r="N47" s="101" t="str">
        <f>Teams!B6</f>
        <v>DAFS</v>
      </c>
      <c r="O47" s="102" t="str">
        <f>IF(R47=ISBLANK(TRUE),"",IF(R47&gt;R49,2,IF(R47=R49,1,0)))</f>
        <v/>
      </c>
      <c r="P47" s="103"/>
      <c r="Q47" s="104" t="str">
        <f>IF(R47=ISBLANK(TRUE),"",R47-R49)</f>
        <v/>
      </c>
      <c r="R47" s="105"/>
      <c r="S47" s="92" t="b">
        <f>ISBLANK(R47)</f>
        <v>1</v>
      </c>
      <c r="T47" s="101" t="str">
        <f>Teams!B4</f>
        <v>Carrington</v>
      </c>
      <c r="U47" s="102" t="str">
        <f>IF(X47=ISBLANK(TRUE),"",IF(X47&gt;X49,2,IF(X47=X49,1,0)))</f>
        <v/>
      </c>
      <c r="V47" s="103"/>
      <c r="W47" s="104" t="str">
        <f>IF(X47=ISBLANK(TRUE),"",X47-X49)</f>
        <v/>
      </c>
      <c r="X47" s="105"/>
      <c r="Y47" s="68" t="b">
        <f>ISBLANK(X47)</f>
        <v>1</v>
      </c>
      <c r="Z47" s="101" t="str">
        <f>Teams!B2</f>
        <v>Aegon</v>
      </c>
      <c r="AA47" s="102" t="str">
        <f>IF(AE47=TRUE,"",IF(AD47&gt;AD49,2,IF(AD47=AD49,1,0)))</f>
        <v/>
      </c>
      <c r="AB47" s="103"/>
      <c r="AC47" s="104" t="str">
        <f>IF(AE47=TRUE,"",AD47-AD49)</f>
        <v/>
      </c>
      <c r="AD47" s="105"/>
      <c r="AE47" s="68" t="b">
        <f>ISBLANK(AD47)</f>
        <v>1</v>
      </c>
    </row>
    <row r="48" spans="1:31" s="20" customFormat="1" ht="19.5" customHeight="1" x14ac:dyDescent="0.3">
      <c r="A48" s="106"/>
      <c r="B48" s="107" t="s">
        <v>2</v>
      </c>
      <c r="C48" s="108" t="s">
        <v>0</v>
      </c>
      <c r="D48" s="109" t="s">
        <v>1</v>
      </c>
      <c r="E48" s="108" t="s">
        <v>9</v>
      </c>
      <c r="F48" s="110" t="s">
        <v>8</v>
      </c>
      <c r="G48" s="88"/>
      <c r="H48" s="107" t="s">
        <v>2</v>
      </c>
      <c r="I48" s="108" t="s">
        <v>0</v>
      </c>
      <c r="J48" s="109" t="s">
        <v>1</v>
      </c>
      <c r="K48" s="108" t="s">
        <v>9</v>
      </c>
      <c r="L48" s="110" t="s">
        <v>8</v>
      </c>
      <c r="M48" s="88"/>
      <c r="N48" s="107" t="s">
        <v>2</v>
      </c>
      <c r="O48" s="108" t="s">
        <v>0</v>
      </c>
      <c r="P48" s="109" t="s">
        <v>1</v>
      </c>
      <c r="Q48" s="108" t="s">
        <v>9</v>
      </c>
      <c r="R48" s="110" t="s">
        <v>8</v>
      </c>
      <c r="S48" s="88"/>
      <c r="T48" s="107" t="s">
        <v>2</v>
      </c>
      <c r="U48" s="108" t="s">
        <v>0</v>
      </c>
      <c r="V48" s="109" t="s">
        <v>1</v>
      </c>
      <c r="W48" s="108" t="s">
        <v>9</v>
      </c>
      <c r="X48" s="110" t="s">
        <v>8</v>
      </c>
      <c r="Y48" s="68"/>
      <c r="Z48" s="107" t="s">
        <v>2</v>
      </c>
      <c r="AA48" s="108" t="s">
        <v>0</v>
      </c>
      <c r="AB48" s="109" t="s">
        <v>1</v>
      </c>
      <c r="AC48" s="108" t="s">
        <v>9</v>
      </c>
      <c r="AD48" s="110" t="s">
        <v>8</v>
      </c>
      <c r="AE48" s="68"/>
    </row>
    <row r="49" spans="1:31" s="20" customFormat="1" ht="30.2" customHeight="1" thickBot="1" x14ac:dyDescent="0.35">
      <c r="A49" s="81"/>
      <c r="B49" s="111" t="str">
        <f>Teams!B7</f>
        <v>Edinburgh Univ.</v>
      </c>
      <c r="C49" s="112" t="str">
        <f>IF(F47=ISBLANK(TRUE),"",IF(F49&gt;F47,2,IF(F49=F47,1,0)))</f>
        <v/>
      </c>
      <c r="D49" s="113"/>
      <c r="E49" s="114" t="str">
        <f>IF(F49=ISBLANK(TRUE),"",F49-F47)</f>
        <v/>
      </c>
      <c r="F49" s="115"/>
      <c r="G49" s="92" t="b">
        <f>ISBLANK(F49)</f>
        <v>1</v>
      </c>
      <c r="H49" s="111" t="str">
        <f>Teams!B8</f>
        <v>Penicuik</v>
      </c>
      <c r="I49" s="112" t="str">
        <f>IF(L47=ISBLANK(TRUE),"",IF(L49&gt;L47,2,IF(L49=L47,1,0)))</f>
        <v/>
      </c>
      <c r="J49" s="113"/>
      <c r="K49" s="114" t="str">
        <f>IF(L49=ISBLANK(TRUE),"",L49-L47)</f>
        <v/>
      </c>
      <c r="L49" s="115"/>
      <c r="M49" s="92" t="b">
        <f>ISBLANK(L49)</f>
        <v>1</v>
      </c>
      <c r="N49" s="111" t="str">
        <f>Teams!B3</f>
        <v>Athel'ford</v>
      </c>
      <c r="O49" s="112" t="str">
        <f>IF(R47=ISBLANK(TRUE),"",IF(R49&gt;R47,2,IF(R49=R47,1,0)))</f>
        <v/>
      </c>
      <c r="P49" s="113"/>
      <c r="Q49" s="114" t="str">
        <f>IF(R49=ISBLANK(TRUE),"",R49-R47)</f>
        <v/>
      </c>
      <c r="R49" s="115"/>
      <c r="S49" s="92" t="b">
        <f>ISBLANK(R49)</f>
        <v>1</v>
      </c>
      <c r="T49" s="111" t="str">
        <f>Teams!B5</f>
        <v>Corstorphine</v>
      </c>
      <c r="U49" s="112" t="str">
        <f>IF(X47=ISBLANK(TRUE),"",IF(X49&gt;X47,2,IF(X49=X47,1,0)))</f>
        <v/>
      </c>
      <c r="V49" s="113"/>
      <c r="W49" s="114" t="str">
        <f>IF(X49=ISBLANK(TRUE),"",X49-X47)</f>
        <v/>
      </c>
      <c r="X49" s="115"/>
      <c r="Y49" s="68" t="b">
        <f>ISBLANK(X49)</f>
        <v>1</v>
      </c>
      <c r="Z49" s="111" t="str">
        <f>Teams!B9</f>
        <v>Vets</v>
      </c>
      <c r="AA49" s="112" t="str">
        <f>IF(AD47=ISBLANK(TRUE),"",IF(AD49&gt;AD47,2,IF(AD49=AD47,1,0)))</f>
        <v/>
      </c>
      <c r="AB49" s="113"/>
      <c r="AC49" s="114" t="str">
        <f>IF(AD49=ISBLANK(TRUE),"",AD49-AD47)</f>
        <v/>
      </c>
      <c r="AD49" s="115"/>
      <c r="AE49" s="68" t="b">
        <f>ISBLANK(AD49)</f>
        <v>1</v>
      </c>
    </row>
    <row r="50" spans="1:31" ht="19.5" customHeight="1" thickTop="1" x14ac:dyDescent="0.3">
      <c r="A50" s="56"/>
      <c r="B50" s="57"/>
      <c r="C50" s="57"/>
      <c r="D50" s="57"/>
      <c r="E50" s="57"/>
      <c r="F50" s="57"/>
      <c r="G50" s="58"/>
      <c r="H50" s="121"/>
      <c r="I50" s="121"/>
      <c r="J50" s="121"/>
      <c r="K50" s="121"/>
      <c r="L50" s="122"/>
      <c r="M50" s="123"/>
      <c r="N50" s="124"/>
      <c r="O50" s="124"/>
      <c r="P50" s="124"/>
      <c r="Q50" s="124"/>
      <c r="R50" s="125"/>
      <c r="S50" s="58"/>
      <c r="T50" s="124"/>
      <c r="U50" s="124"/>
      <c r="V50" s="124"/>
      <c r="W50" s="124"/>
      <c r="X50" s="125"/>
      <c r="Y50" s="58"/>
      <c r="Z50" s="124"/>
      <c r="AA50" s="124"/>
      <c r="AB50" s="124"/>
      <c r="AC50" s="124"/>
      <c r="AD50" s="125"/>
      <c r="AE50" s="58"/>
    </row>
    <row r="51" spans="1:31" s="18" customFormat="1" ht="19.5" customHeight="1" x14ac:dyDescent="0.3">
      <c r="A51" s="56"/>
      <c r="B51" s="57"/>
      <c r="C51" s="57"/>
      <c r="D51" s="57"/>
      <c r="E51" s="57"/>
      <c r="F51" s="57"/>
      <c r="G51" s="58"/>
      <c r="H51" s="57"/>
      <c r="I51" s="57"/>
      <c r="J51" s="57"/>
      <c r="K51" s="57"/>
      <c r="L51" s="56"/>
      <c r="M51" s="59"/>
      <c r="N51" s="57"/>
      <c r="O51" s="57"/>
      <c r="P51" s="57"/>
      <c r="Q51" s="57"/>
      <c r="R51" s="56"/>
      <c r="S51" s="58"/>
      <c r="T51" s="57"/>
      <c r="U51" s="57"/>
      <c r="V51" s="57"/>
      <c r="W51" s="57"/>
      <c r="X51" s="56"/>
      <c r="Y51" s="58"/>
      <c r="Z51" s="57"/>
      <c r="AA51" s="57"/>
      <c r="AB51" s="57"/>
      <c r="AC51" s="57"/>
      <c r="AD51" s="56"/>
      <c r="AE51" s="58"/>
    </row>
    <row r="52" spans="1:31" s="18" customFormat="1" ht="19.5" customHeight="1" x14ac:dyDescent="0.3">
      <c r="A52" s="56"/>
      <c r="B52" s="57"/>
      <c r="C52" s="57"/>
      <c r="D52" s="57"/>
      <c r="E52" s="179" t="s">
        <v>20</v>
      </c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57"/>
      <c r="AB52" s="57"/>
      <c r="AC52" s="57"/>
      <c r="AD52" s="56"/>
      <c r="AE52" s="58"/>
    </row>
    <row r="53" spans="1:31" s="18" customFormat="1" ht="19.5" customHeight="1" x14ac:dyDescent="0.3">
      <c r="A53" s="56"/>
      <c r="B53" s="57"/>
      <c r="C53" s="57"/>
      <c r="D53" s="57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57"/>
      <c r="AB53" s="57"/>
      <c r="AC53" s="57"/>
      <c r="AD53" s="56"/>
      <c r="AE53" s="58"/>
    </row>
    <row r="54" spans="1:31" s="18" customFormat="1" ht="19.5" customHeight="1" x14ac:dyDescent="0.3">
      <c r="A54" s="56"/>
      <c r="B54" s="57"/>
      <c r="C54" s="57"/>
      <c r="D54" s="57"/>
      <c r="E54" s="180" t="s">
        <v>26</v>
      </c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57"/>
      <c r="AB54" s="57"/>
      <c r="AC54" s="57"/>
      <c r="AD54" s="56"/>
      <c r="AE54" s="58"/>
    </row>
    <row r="55" spans="1:31" s="18" customFormat="1" ht="19.5" customHeight="1" x14ac:dyDescent="0.3">
      <c r="A55" s="60"/>
      <c r="B55" s="56"/>
      <c r="C55" s="60"/>
      <c r="D55" s="60"/>
      <c r="E55" s="179" t="s">
        <v>7</v>
      </c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60"/>
      <c r="AB55" s="60"/>
      <c r="AC55" s="60"/>
      <c r="AD55" s="56"/>
      <c r="AE55" s="58"/>
    </row>
    <row r="56" spans="1:31" s="18" customFormat="1" ht="19.5" customHeight="1" x14ac:dyDescent="0.3">
      <c r="A56" s="60"/>
      <c r="B56" s="60"/>
      <c r="C56" s="60"/>
      <c r="D56" s="60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60"/>
      <c r="AB56" s="60"/>
      <c r="AC56" s="60"/>
      <c r="AD56" s="56"/>
      <c r="AE56" s="58"/>
    </row>
    <row r="57" spans="1:31" s="18" customFormat="1" ht="19.5" customHeight="1" thickBot="1" x14ac:dyDescent="0.35">
      <c r="A57" s="61"/>
      <c r="B57" s="62"/>
      <c r="C57" s="62"/>
      <c r="D57" s="62"/>
      <c r="E57" s="62"/>
      <c r="F57" s="62"/>
      <c r="G57" s="58"/>
      <c r="H57" s="57"/>
      <c r="I57" s="57"/>
      <c r="J57" s="57"/>
      <c r="K57" s="57"/>
      <c r="L57" s="57"/>
      <c r="M57" s="59"/>
      <c r="N57" s="62"/>
      <c r="O57" s="62"/>
      <c r="P57" s="62"/>
      <c r="Q57" s="62"/>
      <c r="R57" s="56"/>
      <c r="S57" s="58"/>
      <c r="T57" s="62"/>
      <c r="U57" s="62"/>
      <c r="V57" s="62"/>
      <c r="W57" s="62"/>
      <c r="X57" s="56"/>
      <c r="Y57" s="58"/>
      <c r="Z57" s="62"/>
      <c r="AA57" s="62"/>
      <c r="AB57" s="62"/>
      <c r="AC57" s="62"/>
      <c r="AD57" s="56"/>
      <c r="AE57" s="58"/>
    </row>
    <row r="58" spans="1:31" s="20" customFormat="1" ht="19.5" customHeight="1" thickTop="1" x14ac:dyDescent="0.3">
      <c r="A58" s="63"/>
      <c r="B58" s="64">
        <v>42715</v>
      </c>
      <c r="C58" s="65" t="str">
        <f>TEXT(B58,"ddd")</f>
        <v>Sun</v>
      </c>
      <c r="D58" s="66">
        <f>V45</f>
        <v>0.47916666666666669</v>
      </c>
      <c r="E58" s="66"/>
      <c r="F58" s="67"/>
      <c r="G58" s="68"/>
      <c r="H58" s="64">
        <v>42715</v>
      </c>
      <c r="I58" s="65" t="str">
        <f>TEXT(H58,"ddd")</f>
        <v>Sun</v>
      </c>
      <c r="J58" s="66">
        <f>V45</f>
        <v>0.47916666666666669</v>
      </c>
      <c r="K58" s="66"/>
      <c r="L58" s="67"/>
      <c r="M58" s="68"/>
      <c r="N58" s="64">
        <v>42715</v>
      </c>
      <c r="O58" s="65" t="str">
        <f>TEXT(N58,"ddd")</f>
        <v>Sun</v>
      </c>
      <c r="P58" s="66">
        <v>0.47916666666666669</v>
      </c>
      <c r="Q58" s="66"/>
      <c r="R58" s="67"/>
      <c r="S58" s="68"/>
      <c r="T58" s="64">
        <v>42715</v>
      </c>
      <c r="U58" s="65" t="str">
        <f>TEXT(T58,"ddd")</f>
        <v>Sun</v>
      </c>
      <c r="V58" s="66">
        <v>0.47916666666666669</v>
      </c>
      <c r="W58" s="66"/>
      <c r="X58" s="67"/>
      <c r="Y58" s="68"/>
      <c r="Z58" s="64">
        <f>T58</f>
        <v>42715</v>
      </c>
      <c r="AA58" s="65" t="str">
        <f>U58</f>
        <v>Sun</v>
      </c>
      <c r="AB58" s="66">
        <f>V58</f>
        <v>0.47916666666666669</v>
      </c>
      <c r="AC58" s="66"/>
      <c r="AD58" s="67"/>
      <c r="AE58" s="68"/>
    </row>
    <row r="59" spans="1:31" s="20" customFormat="1" ht="12.75" customHeight="1" x14ac:dyDescent="0.3">
      <c r="A59" s="63"/>
      <c r="B59" s="69"/>
      <c r="C59" s="70"/>
      <c r="D59" s="71"/>
      <c r="E59" s="71"/>
      <c r="F59" s="72"/>
      <c r="G59" s="68"/>
      <c r="H59" s="69"/>
      <c r="I59" s="70"/>
      <c r="J59" s="71"/>
      <c r="K59" s="71"/>
      <c r="L59" s="72"/>
      <c r="M59" s="68"/>
      <c r="N59" s="69"/>
      <c r="O59" s="70"/>
      <c r="P59" s="71"/>
      <c r="Q59" s="71"/>
      <c r="R59" s="72"/>
      <c r="S59" s="68"/>
      <c r="T59" s="69"/>
      <c r="U59" s="70"/>
      <c r="V59" s="71"/>
      <c r="W59" s="71"/>
      <c r="X59" s="72"/>
      <c r="Y59" s="68"/>
      <c r="Z59" s="69"/>
      <c r="AA59" s="70"/>
      <c r="AB59" s="71"/>
      <c r="AC59" s="71"/>
      <c r="AD59" s="72"/>
      <c r="AE59" s="68"/>
    </row>
    <row r="60" spans="1:31" s="20" customFormat="1" ht="30.2" customHeight="1" x14ac:dyDescent="0.3">
      <c r="A60" s="63"/>
      <c r="B60" s="73" t="str">
        <f>Teams!B3</f>
        <v>Athel'ford</v>
      </c>
      <c r="C60" s="74" t="str">
        <f>IF(F60=ISBLANK(TRUE),"",IF(F60&gt;F62,2,IF(F60=F62,1,0)))</f>
        <v/>
      </c>
      <c r="D60" s="75"/>
      <c r="E60" s="76" t="str">
        <f>IF(F60=ISBLANK(TRUE),"",F60-F62)</f>
        <v/>
      </c>
      <c r="F60" s="77"/>
      <c r="G60" s="68" t="b">
        <f>ISBLANK(F60)</f>
        <v>1</v>
      </c>
      <c r="H60" s="73" t="str">
        <f>Teams!B10</f>
        <v>Yester</v>
      </c>
      <c r="I60" s="74" t="str">
        <f>IF(L60=ISBLANK(TRUE),"",IF(L60&gt;L62,2,IF(L60=L62,1,0)))</f>
        <v/>
      </c>
      <c r="J60" s="75"/>
      <c r="K60" s="76" t="str">
        <f>IF(L60=ISBLANK(TRUE),"",L60-L62)</f>
        <v/>
      </c>
      <c r="L60" s="77"/>
      <c r="M60" s="68"/>
      <c r="N60" s="73" t="str">
        <f>Teams!B7</f>
        <v>Edinburgh Univ.</v>
      </c>
      <c r="O60" s="74" t="str">
        <f>IF(R60=ISBLANK(TRUE),"",IF(R60&gt;R62,2,IF(R60=R62,1,0)))</f>
        <v/>
      </c>
      <c r="P60" s="75"/>
      <c r="Q60" s="76" t="str">
        <f>IF(R60=ISBLANK(TRUE),"",R60-R62)</f>
        <v/>
      </c>
      <c r="R60" s="77"/>
      <c r="S60" s="68" t="b">
        <f>ISBLANK(R60)</f>
        <v>1</v>
      </c>
      <c r="T60" s="73" t="str">
        <f>Teams!B9</f>
        <v>Vets</v>
      </c>
      <c r="U60" s="74" t="str">
        <f>IF(X60=ISBLANK(TRUE),"",IF(X60&gt;X62,2,IF(X60=X62,1,0)))</f>
        <v/>
      </c>
      <c r="V60" s="75"/>
      <c r="W60" s="76" t="str">
        <f>IF(X60=ISBLANK(TRUE),"",X60-X62)</f>
        <v/>
      </c>
      <c r="X60" s="77"/>
      <c r="Y60" s="68" t="b">
        <f>ISBLANK(X60)</f>
        <v>1</v>
      </c>
      <c r="Z60" s="73" t="str">
        <f>Teams!B8</f>
        <v>Penicuik</v>
      </c>
      <c r="AA60" s="74" t="str">
        <f>IF(AD60=ISBLANK(TRUE),"",IF(AD60&gt;AD62,2,IF(AD60=AD62,1,0)))</f>
        <v/>
      </c>
      <c r="AB60" s="75"/>
      <c r="AC60" s="76" t="str">
        <f>IF(AD60=ISBLANK(TRUE),"",AD60-AD62)</f>
        <v/>
      </c>
      <c r="AD60" s="77"/>
      <c r="AE60" s="68"/>
    </row>
    <row r="61" spans="1:31" s="20" customFormat="1" ht="19.5" customHeight="1" x14ac:dyDescent="0.3">
      <c r="A61" s="63"/>
      <c r="B61" s="78" t="s">
        <v>2</v>
      </c>
      <c r="C61" s="79" t="s">
        <v>0</v>
      </c>
      <c r="D61" s="79" t="s">
        <v>1</v>
      </c>
      <c r="E61" s="79" t="s">
        <v>9</v>
      </c>
      <c r="F61" s="80" t="s">
        <v>8</v>
      </c>
      <c r="G61" s="68"/>
      <c r="H61" s="78" t="s">
        <v>2</v>
      </c>
      <c r="I61" s="79" t="s">
        <v>0</v>
      </c>
      <c r="J61" s="79" t="s">
        <v>1</v>
      </c>
      <c r="K61" s="79" t="s">
        <v>9</v>
      </c>
      <c r="L61" s="80" t="s">
        <v>8</v>
      </c>
      <c r="M61" s="68"/>
      <c r="N61" s="78" t="s">
        <v>2</v>
      </c>
      <c r="O61" s="79" t="s">
        <v>0</v>
      </c>
      <c r="P61" s="79" t="s">
        <v>1</v>
      </c>
      <c r="Q61" s="79" t="s">
        <v>9</v>
      </c>
      <c r="R61" s="80" t="s">
        <v>8</v>
      </c>
      <c r="S61" s="68"/>
      <c r="T61" s="78" t="s">
        <v>2</v>
      </c>
      <c r="U61" s="79" t="s">
        <v>0</v>
      </c>
      <c r="V61" s="79" t="s">
        <v>1</v>
      </c>
      <c r="W61" s="79" t="s">
        <v>9</v>
      </c>
      <c r="X61" s="80" t="s">
        <v>8</v>
      </c>
      <c r="Y61" s="68"/>
      <c r="Z61" s="78" t="s">
        <v>2</v>
      </c>
      <c r="AA61" s="79" t="s">
        <v>0</v>
      </c>
      <c r="AB61" s="79" t="s">
        <v>1</v>
      </c>
      <c r="AC61" s="79" t="s">
        <v>9</v>
      </c>
      <c r="AD61" s="80" t="s">
        <v>8</v>
      </c>
      <c r="AE61" s="68"/>
    </row>
    <row r="62" spans="1:31" s="20" customFormat="1" ht="30.2" customHeight="1" thickBot="1" x14ac:dyDescent="0.35">
      <c r="A62" s="81"/>
      <c r="B62" s="82" t="str">
        <f>Teams!B1</f>
        <v>37 Club</v>
      </c>
      <c r="C62" s="83" t="str">
        <f>IF(F60=ISBLANK(TRUE),"",IF(F62&gt;F60,2,IF(F62=F60,1,0)))</f>
        <v/>
      </c>
      <c r="D62" s="84"/>
      <c r="E62" s="85" t="str">
        <f>IF(F62=ISBLANK(TRUE),"",F62-F60)</f>
        <v/>
      </c>
      <c r="F62" s="86"/>
      <c r="G62" s="68" t="b">
        <f>ISBLANK(F62)</f>
        <v>1</v>
      </c>
      <c r="H62" s="82" t="str">
        <f>Teams!B2</f>
        <v>Aegon</v>
      </c>
      <c r="I62" s="85" t="str">
        <f>IF(L60=ISBLANK(TRUE),"",IF(L62&gt;L60,2,IF(L62=L60,1,0)))</f>
        <v/>
      </c>
      <c r="J62" s="84"/>
      <c r="K62" s="85" t="str">
        <f>IF(L62=ISBLANK(TRUE),"",L62-L60)</f>
        <v/>
      </c>
      <c r="L62" s="86"/>
      <c r="M62" s="68"/>
      <c r="N62" s="82" t="str">
        <f>Teams!B4</f>
        <v>Carrington</v>
      </c>
      <c r="O62" s="83" t="str">
        <f>IF(R60=ISBLANK(TRUE),"",IF(R62&gt;R60,2,IF(R62=R60,1,0)))</f>
        <v/>
      </c>
      <c r="P62" s="84"/>
      <c r="Q62" s="85" t="str">
        <f>IF(R62=ISBLANK(TRUE),"",R62-R60)</f>
        <v/>
      </c>
      <c r="R62" s="86"/>
      <c r="S62" s="68" t="b">
        <f>ISBLANK(R62)</f>
        <v>1</v>
      </c>
      <c r="T62" s="82" t="str">
        <f>Teams!B6</f>
        <v>DAFS</v>
      </c>
      <c r="U62" s="83" t="str">
        <f>IF(X60=ISBLANK(TRUE),"",IF(X62&gt;X60,2,IF(X62=X60,1,0)))</f>
        <v/>
      </c>
      <c r="V62" s="84"/>
      <c r="W62" s="85" t="str">
        <f>IF(X62=ISBLANK(TRUE),"",X62-X60)</f>
        <v/>
      </c>
      <c r="X62" s="86"/>
      <c r="Y62" s="68" t="b">
        <f>ISBLANK(X62)</f>
        <v>1</v>
      </c>
      <c r="Z62" s="82" t="str">
        <f>Teams!B5</f>
        <v>Corstorphine</v>
      </c>
      <c r="AA62" s="83" t="str">
        <f>IF(AD60=ISBLANK(TRUE),"",IF(AD62&gt;AD60,2,IF(AD62=AD60,1,0)))</f>
        <v/>
      </c>
      <c r="AB62" s="84"/>
      <c r="AC62" s="85" t="str">
        <f>IF(AD62=ISBLANK(TRUE),"",AD62-AD60)</f>
        <v/>
      </c>
      <c r="AD62" s="86"/>
      <c r="AE62" s="68"/>
    </row>
    <row r="63" spans="1:31" s="20" customFormat="1" ht="19.5" customHeight="1" thickTop="1" thickBot="1" x14ac:dyDescent="0.35">
      <c r="A63" s="81"/>
      <c r="B63" s="87"/>
      <c r="C63" s="87"/>
      <c r="D63" s="87"/>
      <c r="E63" s="87"/>
      <c r="F63" s="87"/>
      <c r="G63" s="88"/>
      <c r="H63" s="81"/>
      <c r="I63" s="81"/>
      <c r="J63" s="81"/>
      <c r="K63" s="81"/>
      <c r="L63" s="81"/>
      <c r="M63" s="89"/>
      <c r="N63" s="90"/>
      <c r="O63" s="90"/>
      <c r="P63" s="90"/>
      <c r="Q63" s="90"/>
      <c r="R63" s="91"/>
      <c r="S63" s="92"/>
      <c r="T63" s="90"/>
      <c r="U63" s="90"/>
      <c r="V63" s="90"/>
      <c r="W63" s="90"/>
      <c r="X63" s="91"/>
      <c r="Y63" s="92"/>
      <c r="Z63" s="90"/>
      <c r="AA63" s="90"/>
      <c r="AB63" s="90"/>
      <c r="AC63" s="90"/>
      <c r="AD63" s="91"/>
      <c r="AE63" s="92"/>
    </row>
    <row r="64" spans="1:31" s="20" customFormat="1" ht="19.5" customHeight="1" thickTop="1" x14ac:dyDescent="0.3">
      <c r="A64" s="63"/>
      <c r="B64" s="93">
        <v>42750</v>
      </c>
      <c r="C64" s="94" t="str">
        <f>AA58</f>
        <v>Sun</v>
      </c>
      <c r="D64" s="95">
        <v>0.57291666666666663</v>
      </c>
      <c r="E64" s="95"/>
      <c r="F64" s="96"/>
      <c r="G64" s="92"/>
      <c r="H64" s="93">
        <v>42750</v>
      </c>
      <c r="I64" s="94" t="str">
        <f>TEXT(H64,"ddd")</f>
        <v>Sun</v>
      </c>
      <c r="J64" s="95">
        <v>0.57291666666666663</v>
      </c>
      <c r="K64" s="95"/>
      <c r="L64" s="96"/>
      <c r="M64" s="92"/>
      <c r="N64" s="93">
        <v>42750</v>
      </c>
      <c r="O64" s="94" t="str">
        <f>TEXT(N64,"ddd")</f>
        <v>Sun</v>
      </c>
      <c r="P64" s="95">
        <v>0.57291666666666663</v>
      </c>
      <c r="Q64" s="95"/>
      <c r="R64" s="96"/>
      <c r="S64" s="92"/>
      <c r="T64" s="93">
        <v>42750</v>
      </c>
      <c r="U64" s="94" t="str">
        <f>TEXT(T64,"ddd")</f>
        <v>Sun</v>
      </c>
      <c r="V64" s="95">
        <v>0.57291666666666663</v>
      </c>
      <c r="W64" s="95"/>
      <c r="X64" s="96"/>
      <c r="Y64" s="68"/>
      <c r="Z64" s="93">
        <v>42750</v>
      </c>
      <c r="AA64" s="94" t="str">
        <f>TEXT(Z64,"ddd")</f>
        <v>Sun</v>
      </c>
      <c r="AB64" s="95">
        <v>0.57291666666666663</v>
      </c>
      <c r="AC64" s="95"/>
      <c r="AD64" s="96"/>
      <c r="AE64" s="68"/>
    </row>
    <row r="65" spans="1:31" s="20" customFormat="1" ht="12.75" customHeight="1" x14ac:dyDescent="0.3">
      <c r="A65" s="63"/>
      <c r="B65" s="97"/>
      <c r="C65" s="98"/>
      <c r="D65" s="99"/>
      <c r="E65" s="99"/>
      <c r="F65" s="100"/>
      <c r="G65" s="92"/>
      <c r="H65" s="97"/>
      <c r="I65" s="98"/>
      <c r="J65" s="99"/>
      <c r="K65" s="99"/>
      <c r="L65" s="100"/>
      <c r="M65" s="92"/>
      <c r="N65" s="97"/>
      <c r="O65" s="98"/>
      <c r="P65" s="99"/>
      <c r="Q65" s="99"/>
      <c r="R65" s="100"/>
      <c r="S65" s="92"/>
      <c r="T65" s="97"/>
      <c r="U65" s="98"/>
      <c r="V65" s="99"/>
      <c r="W65" s="99"/>
      <c r="X65" s="100"/>
      <c r="Y65" s="68"/>
      <c r="Z65" s="97"/>
      <c r="AA65" s="98"/>
      <c r="AB65" s="99"/>
      <c r="AC65" s="99"/>
      <c r="AD65" s="100"/>
      <c r="AE65" s="68"/>
    </row>
    <row r="66" spans="1:31" s="20" customFormat="1" ht="30.2" customHeight="1" x14ac:dyDescent="0.3">
      <c r="A66" s="63"/>
      <c r="B66" s="101" t="str">
        <f>Teams!B6</f>
        <v>DAFS</v>
      </c>
      <c r="C66" s="102" t="str">
        <f>IF(F66=ISBLANK(TRUE),"",IF(F66&gt;F68,2,IF(F66=F68,1,0)))</f>
        <v/>
      </c>
      <c r="D66" s="103"/>
      <c r="E66" s="104" t="str">
        <f>IF(F66=ISBLANK(TRUE),"",F66-F68)</f>
        <v/>
      </c>
      <c r="F66" s="105"/>
      <c r="G66" s="92"/>
      <c r="H66" s="101" t="str">
        <f>Teams!B7</f>
        <v>Edinburgh Univ.</v>
      </c>
      <c r="I66" s="102" t="str">
        <f>IF(L66=ISBLANK(TRUE),"",IF(L66&gt;L68,2,IF(L66=L68,1,0)))</f>
        <v/>
      </c>
      <c r="J66" s="103"/>
      <c r="K66" s="104" t="str">
        <f>IF(L66=ISBLANK(TRUE),"",L66-L68)</f>
        <v/>
      </c>
      <c r="L66" s="105"/>
      <c r="M66" s="92"/>
      <c r="N66" s="101" t="str">
        <f>Teams!B10</f>
        <v>Yester</v>
      </c>
      <c r="O66" s="102" t="str">
        <f>IF(R66=ISBLANK(TRUE),"",IF(R66&gt;R68,2,IF(R66=R68,1,0)))</f>
        <v/>
      </c>
      <c r="P66" s="103"/>
      <c r="Q66" s="104" t="str">
        <f>IF(R66=ISBLANK(TRUE),"",R66-R68)</f>
        <v/>
      </c>
      <c r="R66" s="105"/>
      <c r="S66" s="92" t="b">
        <f>ISBLANK(AD60)</f>
        <v>1</v>
      </c>
      <c r="T66" s="101" t="str">
        <f>Teams!B2</f>
        <v>Aegon</v>
      </c>
      <c r="U66" s="102" t="str">
        <f>IF(X66=ISBLANK(TRUE),"",IF(X66&gt;X68,2,IF(X66=X68,1,0)))</f>
        <v/>
      </c>
      <c r="V66" s="103"/>
      <c r="W66" s="104" t="str">
        <f>IF(X66=ISBLANK(TRUE),"",X66-X68)</f>
        <v/>
      </c>
      <c r="X66" s="105"/>
      <c r="Y66" s="68"/>
      <c r="Z66" s="101" t="str">
        <f>Teams!B1</f>
        <v>37 Club</v>
      </c>
      <c r="AA66" s="102" t="str">
        <f>IF(AD66=ISBLANK(TRUE),"",IF(AD66&gt;AD68,2,IF(AD66=AD68,1,0)))</f>
        <v/>
      </c>
      <c r="AB66" s="103"/>
      <c r="AC66" s="104" t="str">
        <f>IF(AD66=ISBLANK(TRUE),"",AD66-AD68)</f>
        <v/>
      </c>
      <c r="AD66" s="105"/>
      <c r="AE66" s="68"/>
    </row>
    <row r="67" spans="1:31" s="20" customFormat="1" ht="19.5" customHeight="1" x14ac:dyDescent="0.3">
      <c r="A67" s="106"/>
      <c r="B67" s="107" t="s">
        <v>2</v>
      </c>
      <c r="C67" s="108" t="s">
        <v>0</v>
      </c>
      <c r="D67" s="109" t="s">
        <v>1</v>
      </c>
      <c r="E67" s="108" t="s">
        <v>9</v>
      </c>
      <c r="F67" s="110" t="s">
        <v>8</v>
      </c>
      <c r="G67" s="88"/>
      <c r="H67" s="107" t="s">
        <v>2</v>
      </c>
      <c r="I67" s="108" t="s">
        <v>0</v>
      </c>
      <c r="J67" s="109" t="s">
        <v>1</v>
      </c>
      <c r="K67" s="108" t="s">
        <v>9</v>
      </c>
      <c r="L67" s="110" t="s">
        <v>8</v>
      </c>
      <c r="M67" s="88"/>
      <c r="N67" s="107" t="s">
        <v>2</v>
      </c>
      <c r="O67" s="108" t="s">
        <v>0</v>
      </c>
      <c r="P67" s="109" t="s">
        <v>1</v>
      </c>
      <c r="Q67" s="108" t="s">
        <v>9</v>
      </c>
      <c r="R67" s="110" t="s">
        <v>8</v>
      </c>
      <c r="S67" s="88"/>
      <c r="T67" s="107" t="s">
        <v>2</v>
      </c>
      <c r="U67" s="108" t="s">
        <v>0</v>
      </c>
      <c r="V67" s="109" t="s">
        <v>1</v>
      </c>
      <c r="W67" s="108" t="s">
        <v>9</v>
      </c>
      <c r="X67" s="110" t="s">
        <v>8</v>
      </c>
      <c r="Y67" s="68"/>
      <c r="Z67" s="107" t="s">
        <v>2</v>
      </c>
      <c r="AA67" s="108" t="s">
        <v>0</v>
      </c>
      <c r="AB67" s="109" t="s">
        <v>1</v>
      </c>
      <c r="AC67" s="108" t="s">
        <v>9</v>
      </c>
      <c r="AD67" s="110" t="s">
        <v>8</v>
      </c>
      <c r="AE67" s="68"/>
    </row>
    <row r="68" spans="1:31" s="20" customFormat="1" ht="30.2" customHeight="1" thickBot="1" x14ac:dyDescent="0.35">
      <c r="A68" s="81"/>
      <c r="B68" s="111" t="str">
        <f>Teams!B8</f>
        <v>Penicuik</v>
      </c>
      <c r="C68" s="112" t="str">
        <f>IF(F66=ISBLANK(TRUE),"",IF(F68&gt;F66,2,IF(F68=F66,1,0)))</f>
        <v/>
      </c>
      <c r="D68" s="113"/>
      <c r="E68" s="114" t="str">
        <f>IF(F68=ISBLANK(TRUE),"",F68-F66)</f>
        <v/>
      </c>
      <c r="F68" s="115"/>
      <c r="G68" s="92"/>
      <c r="H68" s="111" t="str">
        <f>Teams!B9</f>
        <v>Vets</v>
      </c>
      <c r="I68" s="112" t="str">
        <f>IF(L66=ISBLANK(TRUE),"",IF(L68&gt;L66,2,IF(L68=L66,1,0)))</f>
        <v/>
      </c>
      <c r="J68" s="113"/>
      <c r="K68" s="114" t="str">
        <f>IF(L68=ISBLANK(TRUE),"",L68-L66)</f>
        <v/>
      </c>
      <c r="L68" s="115"/>
      <c r="M68" s="92"/>
      <c r="N68" s="111" t="str">
        <f>Teams!B5</f>
        <v>Corstorphine</v>
      </c>
      <c r="O68" s="112" t="str">
        <f>IF(R66=ISBLANK(TRUE),"",IF(R68&gt;R66,2,IF(R68=R66,1,0)))</f>
        <v/>
      </c>
      <c r="P68" s="113"/>
      <c r="Q68" s="114" t="str">
        <f>IF(R68=ISBLANK(TRUE),"",R68-R66)</f>
        <v/>
      </c>
      <c r="R68" s="115"/>
      <c r="S68" s="92"/>
      <c r="T68" s="111" t="str">
        <f>Teams!B3</f>
        <v>Athel'ford</v>
      </c>
      <c r="U68" s="112" t="str">
        <f>IF(X66=ISBLANK(TRUE),"",IF(X68&gt;X66,2,IF(X68=X66,1,0)))</f>
        <v/>
      </c>
      <c r="V68" s="113"/>
      <c r="W68" s="114" t="str">
        <f>IF(X68=ISBLANK(TRUE),"",X68-X66)</f>
        <v/>
      </c>
      <c r="X68" s="115"/>
      <c r="Y68" s="68"/>
      <c r="Z68" s="111" t="str">
        <f>Teams!B4</f>
        <v>Carrington</v>
      </c>
      <c r="AA68" s="112" t="str">
        <f>IF(AD66=ISBLANK(TRUE),"",IF(AD68&gt;AD66,2,IF(AD68=AD66,1,0)))</f>
        <v/>
      </c>
      <c r="AB68" s="113"/>
      <c r="AC68" s="114" t="str">
        <f>IF(AD68=ISBLANK(TRUE),"",AD68-AD66)</f>
        <v/>
      </c>
      <c r="AD68" s="115"/>
      <c r="AE68" s="68"/>
    </row>
    <row r="69" spans="1:31" s="18" customFormat="1" ht="19.5" customHeight="1" thickTop="1" thickBot="1" x14ac:dyDescent="0.35">
      <c r="A69" s="56"/>
      <c r="B69" s="57"/>
      <c r="C69" s="57"/>
      <c r="D69" s="57"/>
      <c r="E69" s="57"/>
      <c r="F69" s="57"/>
      <c r="G69" s="58"/>
      <c r="H69" s="121"/>
      <c r="I69" s="121"/>
      <c r="J69" s="121"/>
      <c r="K69" s="121"/>
      <c r="L69" s="122"/>
      <c r="M69" s="123"/>
      <c r="N69" s="124"/>
      <c r="O69" s="124"/>
      <c r="P69" s="124"/>
      <c r="Q69" s="124"/>
      <c r="R69" s="125"/>
      <c r="S69" s="58"/>
      <c r="T69" s="124"/>
      <c r="U69" s="124"/>
      <c r="V69" s="124"/>
      <c r="W69" s="124"/>
      <c r="X69" s="125"/>
      <c r="Y69" s="58"/>
      <c r="Z69" s="124"/>
      <c r="AA69" s="124"/>
      <c r="AB69" s="124"/>
      <c r="AC69" s="124"/>
      <c r="AD69" s="125"/>
      <c r="AE69" s="58"/>
    </row>
    <row r="70" spans="1:31" s="20" customFormat="1" ht="19.5" customHeight="1" thickTop="1" x14ac:dyDescent="0.3">
      <c r="A70" s="63"/>
      <c r="B70" s="64">
        <v>42778</v>
      </c>
      <c r="C70" s="65" t="str">
        <f>TEXT(B70,"ddd")</f>
        <v>Sun</v>
      </c>
      <c r="D70" s="66">
        <v>0.47916666666666669</v>
      </c>
      <c r="E70" s="66"/>
      <c r="F70" s="67"/>
      <c r="G70" s="68"/>
      <c r="H70" s="64">
        <v>42778</v>
      </c>
      <c r="I70" s="65" t="str">
        <f>TEXT(H70,"ddd")</f>
        <v>Sun</v>
      </c>
      <c r="J70" s="66">
        <v>0.47916666666666669</v>
      </c>
      <c r="K70" s="66"/>
      <c r="L70" s="67"/>
      <c r="M70" s="68"/>
      <c r="N70" s="64">
        <v>42778</v>
      </c>
      <c r="O70" s="65" t="str">
        <f>TEXT(N70,"ddd")</f>
        <v>Sun</v>
      </c>
      <c r="P70" s="66">
        <v>0.47916666666666669</v>
      </c>
      <c r="Q70" s="66"/>
      <c r="R70" s="67"/>
      <c r="S70" s="68"/>
      <c r="T70" s="64">
        <v>42778</v>
      </c>
      <c r="U70" s="65" t="str">
        <f>TEXT(T70,"ddd")</f>
        <v>Sun</v>
      </c>
      <c r="V70" s="66">
        <v>0.47916666666666669</v>
      </c>
      <c r="W70" s="66"/>
      <c r="X70" s="67"/>
      <c r="Y70" s="68"/>
      <c r="Z70" s="64">
        <v>42778</v>
      </c>
      <c r="AA70" s="65" t="str">
        <f>TEXT(Z70,"ddd")</f>
        <v>Sun</v>
      </c>
      <c r="AB70" s="66">
        <v>0.47916666666666669</v>
      </c>
      <c r="AC70" s="66"/>
      <c r="AD70" s="67"/>
      <c r="AE70" s="68"/>
    </row>
    <row r="71" spans="1:31" s="20" customFormat="1" ht="12.75" customHeight="1" x14ac:dyDescent="0.3">
      <c r="A71" s="63"/>
      <c r="B71" s="69"/>
      <c r="C71" s="70"/>
      <c r="D71" s="71"/>
      <c r="E71" s="71"/>
      <c r="F71" s="72"/>
      <c r="G71" s="68"/>
      <c r="H71" s="69"/>
      <c r="I71" s="70"/>
      <c r="J71" s="71"/>
      <c r="K71" s="71"/>
      <c r="L71" s="72"/>
      <c r="M71" s="68"/>
      <c r="N71" s="69"/>
      <c r="O71" s="70"/>
      <c r="P71" s="71"/>
      <c r="Q71" s="71"/>
      <c r="R71" s="72"/>
      <c r="S71" s="68"/>
      <c r="T71" s="69"/>
      <c r="U71" s="70"/>
      <c r="V71" s="71"/>
      <c r="W71" s="71"/>
      <c r="X71" s="72"/>
      <c r="Y71" s="68"/>
      <c r="Z71" s="69"/>
      <c r="AA71" s="70"/>
      <c r="AB71" s="71"/>
      <c r="AC71" s="71"/>
      <c r="AD71" s="72"/>
      <c r="AE71" s="68"/>
    </row>
    <row r="72" spans="1:31" s="20" customFormat="1" ht="30.2" customHeight="1" x14ac:dyDescent="0.3">
      <c r="A72" s="63"/>
      <c r="B72" s="73" t="str">
        <f>Teams!B7</f>
        <v>Edinburgh Univ.</v>
      </c>
      <c r="C72" s="74" t="str">
        <f>IF(F72=ISBLANK(TRUE),"",IF(F72&gt;F74,2,IF(F72=F74,1,0)))</f>
        <v/>
      </c>
      <c r="D72" s="75"/>
      <c r="E72" s="76" t="str">
        <f>IF(F72=ISBLANK(TRUE),"",F72-F74)</f>
        <v/>
      </c>
      <c r="F72" s="77"/>
      <c r="G72" s="68"/>
      <c r="H72" s="73" t="str">
        <f>Teams!B8</f>
        <v>Penicuik</v>
      </c>
      <c r="I72" s="74" t="str">
        <f>IF(L72=ISBLANK(TRUE),"",IF(L72&gt;L74,2,IF(L72=L74,1,0)))</f>
        <v/>
      </c>
      <c r="J72" s="75"/>
      <c r="K72" s="76" t="str">
        <f>IF(L72=ISBLANK(TRUE),"",L72-L74)</f>
        <v/>
      </c>
      <c r="L72" s="77"/>
      <c r="M72" s="68"/>
      <c r="N72" s="73" t="str">
        <f>Teams!B9</f>
        <v>Vets</v>
      </c>
      <c r="O72" s="74" t="str">
        <f>IF(R72=ISBLANK(TRUE),"",IF(R72&gt;R74,2,IF(R72=R74,1,0)))</f>
        <v/>
      </c>
      <c r="P72" s="75"/>
      <c r="Q72" s="76" t="str">
        <f>IF(R72=ISBLANK(TRUE),"",R72-R74)</f>
        <v/>
      </c>
      <c r="R72" s="77"/>
      <c r="S72" s="68"/>
      <c r="T72" s="73" t="str">
        <f>Teams!B10</f>
        <v>Yester</v>
      </c>
      <c r="U72" s="74" t="str">
        <f>IF(X72=ISBLANK(TRUE),"",IF(X72&gt;X74,2,IF(X72=X74,1,0)))</f>
        <v/>
      </c>
      <c r="V72" s="75"/>
      <c r="W72" s="76" t="str">
        <f>IF(X72=ISBLANK(TRUE),"",X72-X74)</f>
        <v/>
      </c>
      <c r="X72" s="77"/>
      <c r="Y72" s="68"/>
      <c r="Z72" s="73" t="str">
        <f>Teams!B6</f>
        <v>DAFS</v>
      </c>
      <c r="AA72" s="74" t="str">
        <f>IF(AD72=ISBLANK(TRUE),"",IF(AD72&gt;AD74,2,IF(AD72=AD74,1,0)))</f>
        <v/>
      </c>
      <c r="AB72" s="75"/>
      <c r="AC72" s="76" t="str">
        <f>IF(AD72=ISBLANK(TRUE),"",AD72-AD74)</f>
        <v/>
      </c>
      <c r="AD72" s="77"/>
      <c r="AE72" s="68"/>
    </row>
    <row r="73" spans="1:31" s="20" customFormat="1" ht="19.5" customHeight="1" x14ac:dyDescent="0.3">
      <c r="A73" s="63"/>
      <c r="B73" s="78" t="s">
        <v>2</v>
      </c>
      <c r="C73" s="79" t="s">
        <v>0</v>
      </c>
      <c r="D73" s="79" t="s">
        <v>1</v>
      </c>
      <c r="E73" s="79" t="s">
        <v>9</v>
      </c>
      <c r="F73" s="80" t="s">
        <v>8</v>
      </c>
      <c r="G73" s="68"/>
      <c r="H73" s="78" t="s">
        <v>2</v>
      </c>
      <c r="I73" s="79" t="s">
        <v>0</v>
      </c>
      <c r="J73" s="79" t="s">
        <v>1</v>
      </c>
      <c r="K73" s="79" t="s">
        <v>9</v>
      </c>
      <c r="L73" s="80" t="s">
        <v>8</v>
      </c>
      <c r="M73" s="68"/>
      <c r="N73" s="78" t="s">
        <v>2</v>
      </c>
      <c r="O73" s="79" t="s">
        <v>0</v>
      </c>
      <c r="P73" s="79" t="s">
        <v>1</v>
      </c>
      <c r="Q73" s="79" t="s">
        <v>9</v>
      </c>
      <c r="R73" s="80" t="s">
        <v>8</v>
      </c>
      <c r="S73" s="68"/>
      <c r="T73" s="78" t="s">
        <v>2</v>
      </c>
      <c r="U73" s="79" t="s">
        <v>0</v>
      </c>
      <c r="V73" s="79" t="s">
        <v>1</v>
      </c>
      <c r="W73" s="79" t="s">
        <v>9</v>
      </c>
      <c r="X73" s="80" t="s">
        <v>8</v>
      </c>
      <c r="Y73" s="68"/>
      <c r="Z73" s="78" t="s">
        <v>2</v>
      </c>
      <c r="AA73" s="79" t="s">
        <v>0</v>
      </c>
      <c r="AB73" s="79" t="s">
        <v>1</v>
      </c>
      <c r="AC73" s="79" t="s">
        <v>9</v>
      </c>
      <c r="AD73" s="80" t="s">
        <v>8</v>
      </c>
      <c r="AE73" s="68"/>
    </row>
    <row r="74" spans="1:31" s="20" customFormat="1" ht="30.2" customHeight="1" thickBot="1" x14ac:dyDescent="0.35">
      <c r="A74" s="81"/>
      <c r="B74" s="82" t="str">
        <f>Teams!B5</f>
        <v>Corstorphine</v>
      </c>
      <c r="C74" s="83" t="str">
        <f>IF(F72=ISBLANK(TRUE),"",IF(F74&gt;F72,2,IF(F74=F72,1,0)))</f>
        <v/>
      </c>
      <c r="D74" s="84"/>
      <c r="E74" s="85" t="str">
        <f>IF(F74=ISBLANK(TRUE),"",F74-F72)</f>
        <v/>
      </c>
      <c r="F74" s="86"/>
      <c r="G74" s="68"/>
      <c r="H74" s="82" t="str">
        <f>Teams!B3</f>
        <v>Athel'ford</v>
      </c>
      <c r="I74" s="85" t="str">
        <f>IF(L72=ISBLANK(TRUE),"",IF(L74&gt;L72,2,IF(L74=L72,1,0)))</f>
        <v/>
      </c>
      <c r="J74" s="84"/>
      <c r="K74" s="85" t="str">
        <f>IF(L74=ISBLANK(TRUE),"",L74-L72)</f>
        <v/>
      </c>
      <c r="L74" s="86"/>
      <c r="M74" s="68"/>
      <c r="N74" s="82" t="str">
        <f>Teams!B1</f>
        <v>37 Club</v>
      </c>
      <c r="O74" s="83" t="str">
        <f>IF(R72=ISBLANK(TRUE),"",IF(R74&gt;R72,2,IF(R74=R72,1,0)))</f>
        <v/>
      </c>
      <c r="P74" s="84"/>
      <c r="Q74" s="85" t="str">
        <f>IF(R74=ISBLANK(TRUE),"",R74-R72)</f>
        <v/>
      </c>
      <c r="R74" s="86"/>
      <c r="S74" s="68"/>
      <c r="T74" s="82" t="str">
        <f>Teams!B4</f>
        <v>Carrington</v>
      </c>
      <c r="U74" s="83" t="str">
        <f>IF(X72=ISBLANK(TRUE),"",IF(X74&gt;X72,2,IF(X74=X72,1,0)))</f>
        <v/>
      </c>
      <c r="V74" s="84"/>
      <c r="W74" s="85" t="str">
        <f>IF(X74=ISBLANK(TRUE),"",X74-X72)</f>
        <v/>
      </c>
      <c r="X74" s="86"/>
      <c r="Y74" s="68"/>
      <c r="Z74" s="82" t="str">
        <f>Teams!B2</f>
        <v>Aegon</v>
      </c>
      <c r="AA74" s="83" t="str">
        <f>IF(AD72=ISBLANK(TRUE),"",IF(AD74&gt;AD72,2,IF(AD74=AD72,1,0)))</f>
        <v/>
      </c>
      <c r="AB74" s="84"/>
      <c r="AC74" s="85" t="str">
        <f>IF(AD74=ISBLANK(TRUE),"",AD74-AD72)</f>
        <v/>
      </c>
      <c r="AD74" s="86"/>
      <c r="AE74" s="68"/>
    </row>
    <row r="75" spans="1:31" s="18" customFormat="1" ht="19.5" customHeight="1" thickTop="1" x14ac:dyDescent="0.3">
      <c r="A75" s="126"/>
      <c r="B75" s="127"/>
      <c r="C75" s="127"/>
      <c r="D75" s="127"/>
      <c r="E75" s="127"/>
      <c r="F75" s="127"/>
      <c r="G75" s="128"/>
      <c r="H75" s="126"/>
      <c r="I75" s="126"/>
      <c r="J75" s="126"/>
      <c r="K75" s="126"/>
      <c r="L75" s="126"/>
      <c r="M75" s="129"/>
      <c r="N75" s="130"/>
      <c r="O75" s="130"/>
      <c r="P75" s="130"/>
      <c r="Q75" s="130"/>
      <c r="R75" s="131"/>
      <c r="S75" s="58"/>
      <c r="T75" s="130"/>
      <c r="U75" s="130"/>
      <c r="V75" s="130"/>
      <c r="W75" s="130"/>
      <c r="X75" s="131"/>
      <c r="Y75" s="58"/>
      <c r="Z75" s="130"/>
      <c r="AA75" s="130"/>
      <c r="AB75" s="130"/>
      <c r="AC75" s="130"/>
      <c r="AD75" s="131"/>
      <c r="AE75" s="58"/>
    </row>
    <row r="76" spans="1:31" s="18" customFormat="1" ht="19.5" customHeight="1" x14ac:dyDescent="0.3">
      <c r="A76" s="56"/>
      <c r="B76" s="57"/>
      <c r="C76" s="57"/>
      <c r="D76" s="57"/>
      <c r="E76" s="57"/>
      <c r="F76" s="57"/>
      <c r="G76" s="58"/>
      <c r="H76" s="57"/>
      <c r="I76" s="57"/>
      <c r="J76" s="57"/>
      <c r="K76" s="57"/>
      <c r="L76" s="56"/>
      <c r="M76" s="59"/>
      <c r="N76" s="57"/>
      <c r="O76" s="57"/>
      <c r="P76" s="57"/>
      <c r="Q76" s="57"/>
      <c r="R76" s="56"/>
      <c r="S76" s="58"/>
      <c r="T76" s="57"/>
      <c r="U76" s="57"/>
      <c r="V76" s="57"/>
      <c r="W76" s="57"/>
      <c r="X76" s="56"/>
      <c r="Y76" s="58"/>
      <c r="Z76" s="57"/>
      <c r="AA76" s="57"/>
      <c r="AB76" s="57"/>
      <c r="AC76" s="57"/>
      <c r="AD76" s="56"/>
      <c r="AE76" s="58"/>
    </row>
    <row r="77" spans="1:31" s="18" customFormat="1" ht="19.5" customHeight="1" x14ac:dyDescent="0.3">
      <c r="A77" s="56"/>
      <c r="B77" s="57"/>
      <c r="C77" s="57"/>
      <c r="D77" s="57"/>
      <c r="E77" s="179" t="s">
        <v>20</v>
      </c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82"/>
      <c r="AB77" s="57"/>
      <c r="AC77" s="57"/>
      <c r="AD77" s="56"/>
      <c r="AE77" s="58"/>
    </row>
    <row r="78" spans="1:31" s="18" customFormat="1" ht="19.5" customHeight="1" x14ac:dyDescent="0.3">
      <c r="A78" s="56"/>
      <c r="B78" s="57"/>
      <c r="C78" s="57"/>
      <c r="D78" s="57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82"/>
      <c r="AB78" s="57"/>
      <c r="AC78" s="57"/>
      <c r="AD78" s="56"/>
      <c r="AE78" s="58"/>
    </row>
    <row r="79" spans="1:31" s="18" customFormat="1" ht="19.5" customHeight="1" x14ac:dyDescent="0.3">
      <c r="A79" s="132"/>
      <c r="B79" s="127"/>
      <c r="C79" s="127"/>
      <c r="D79" s="127"/>
      <c r="E79" s="183" t="s">
        <v>26</v>
      </c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27"/>
      <c r="AC79" s="127"/>
      <c r="AD79" s="132"/>
      <c r="AE79" s="58"/>
    </row>
    <row r="80" spans="1:31" s="18" customFormat="1" ht="19.5" customHeight="1" x14ac:dyDescent="0.3">
      <c r="A80" s="133"/>
      <c r="B80" s="132"/>
      <c r="C80" s="133"/>
      <c r="D80" s="133"/>
      <c r="E80" s="51" t="s">
        <v>7</v>
      </c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133"/>
      <c r="AC80" s="133"/>
      <c r="AD80" s="132"/>
      <c r="AE80" s="58"/>
    </row>
    <row r="81" spans="1:32" s="18" customFormat="1" ht="19.5" customHeight="1" x14ac:dyDescent="0.3">
      <c r="A81" s="133"/>
      <c r="B81" s="133"/>
      <c r="C81" s="133"/>
      <c r="D81" s="133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133"/>
      <c r="AC81" s="133"/>
      <c r="AD81" s="132"/>
      <c r="AE81" s="58"/>
    </row>
    <row r="82" spans="1:32" s="18" customFormat="1" ht="19.5" customHeight="1" x14ac:dyDescent="0.3">
      <c r="A82" s="134"/>
      <c r="B82" s="135"/>
      <c r="C82" s="135"/>
      <c r="D82" s="135"/>
      <c r="E82" s="135"/>
      <c r="F82" s="135"/>
      <c r="G82" s="128"/>
      <c r="H82" s="127"/>
      <c r="I82" s="127"/>
      <c r="J82" s="127"/>
      <c r="K82" s="127"/>
      <c r="L82" s="127"/>
      <c r="M82" s="136"/>
      <c r="N82" s="135"/>
      <c r="O82" s="135"/>
      <c r="P82" s="135"/>
      <c r="Q82" s="135"/>
      <c r="R82" s="132"/>
      <c r="S82" s="128"/>
      <c r="T82" s="135"/>
      <c r="U82" s="135"/>
      <c r="V82" s="135"/>
      <c r="W82" s="135"/>
      <c r="X82" s="132"/>
      <c r="Y82" s="128"/>
      <c r="Z82" s="135"/>
      <c r="AA82" s="135"/>
      <c r="AB82" s="135"/>
      <c r="AC82" s="135"/>
      <c r="AD82" s="132"/>
      <c r="AE82" s="137"/>
    </row>
    <row r="83" spans="1:32" s="20" customFormat="1" ht="19.5" customHeight="1" x14ac:dyDescent="0.3">
      <c r="A83" s="138"/>
      <c r="B83" s="138"/>
      <c r="C83" s="138"/>
      <c r="D83" s="138"/>
      <c r="E83" s="138"/>
      <c r="F83" s="138"/>
      <c r="G83" s="138"/>
      <c r="H83" s="51" t="s">
        <v>23</v>
      </c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139"/>
      <c r="AA83" s="140"/>
      <c r="AB83" s="141"/>
      <c r="AC83" s="141"/>
      <c r="AD83" s="141"/>
      <c r="AE83" s="142"/>
      <c r="AF83" s="31"/>
    </row>
    <row r="84" spans="1:32" s="20" customFormat="1" ht="12.75" customHeight="1" x14ac:dyDescent="0.3">
      <c r="A84" s="138"/>
      <c r="B84" s="138"/>
      <c r="C84" s="138"/>
      <c r="D84" s="138"/>
      <c r="E84" s="138"/>
      <c r="F84" s="138"/>
      <c r="G84" s="138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139"/>
      <c r="AA84" s="140"/>
      <c r="AB84" s="141"/>
      <c r="AC84" s="141"/>
      <c r="AD84" s="141"/>
      <c r="AE84" s="142"/>
      <c r="AF84" s="31"/>
    </row>
    <row r="85" spans="1:32" s="17" customFormat="1" ht="19.5" customHeight="1" x14ac:dyDescent="0.3">
      <c r="A85" s="143"/>
      <c r="B85" s="143"/>
      <c r="C85" s="143"/>
      <c r="D85" s="143"/>
      <c r="E85" s="143"/>
      <c r="F85" s="143"/>
      <c r="G85" s="143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144"/>
      <c r="AA85" s="145"/>
      <c r="AB85" s="141"/>
      <c r="AC85" s="141"/>
      <c r="AD85" s="141"/>
      <c r="AE85" s="146"/>
    </row>
    <row r="86" spans="1:32" s="17" customFormat="1" ht="32.25" customHeight="1" x14ac:dyDescent="0.3">
      <c r="A86" s="147"/>
      <c r="B86" s="143"/>
      <c r="C86" s="143"/>
      <c r="D86" s="143"/>
      <c r="E86" s="143"/>
      <c r="F86" s="143"/>
      <c r="G86" s="143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148"/>
      <c r="AA86" s="149"/>
      <c r="AB86" s="149"/>
      <c r="AC86" s="149"/>
      <c r="AD86" s="149"/>
      <c r="AE86" s="146"/>
    </row>
    <row r="87" spans="1:32" s="17" customFormat="1" ht="19.5" customHeight="1" x14ac:dyDescent="0.3">
      <c r="A87" s="147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5"/>
      <c r="AA87" s="145"/>
      <c r="AB87" s="145"/>
      <c r="AC87" s="145"/>
      <c r="AD87" s="145"/>
      <c r="AE87" s="146"/>
    </row>
    <row r="88" spans="1:32" s="17" customFormat="1" ht="32.25" customHeight="1" x14ac:dyDescent="0.3">
      <c r="A88" s="150"/>
      <c r="B88" s="143"/>
      <c r="C88" s="143"/>
      <c r="D88" s="143"/>
      <c r="E88" s="143"/>
      <c r="F88" s="143"/>
      <c r="G88" s="143"/>
      <c r="H88" s="181" t="s">
        <v>25</v>
      </c>
      <c r="I88" s="181"/>
      <c r="J88" s="181"/>
      <c r="K88" s="181"/>
      <c r="L88" s="181"/>
      <c r="M88" s="143"/>
      <c r="N88" s="143"/>
      <c r="O88" s="143"/>
      <c r="P88" s="143"/>
      <c r="Q88" s="181" t="s">
        <v>24</v>
      </c>
      <c r="R88" s="181"/>
      <c r="S88" s="181"/>
      <c r="T88" s="181"/>
      <c r="U88" s="181"/>
      <c r="V88" s="181"/>
      <c r="W88" s="181"/>
      <c r="X88" s="181"/>
      <c r="Y88" s="181"/>
      <c r="Z88" s="181"/>
      <c r="AA88" s="149"/>
      <c r="AB88" s="149"/>
      <c r="AC88" s="149"/>
      <c r="AD88" s="149"/>
      <c r="AE88" s="146"/>
    </row>
    <row r="89" spans="1:32" s="17" customFormat="1" ht="19.5" customHeight="1" thickBot="1" x14ac:dyDescent="0.35">
      <c r="A89" s="143"/>
      <c r="B89" s="143"/>
      <c r="C89" s="143"/>
      <c r="D89" s="143"/>
      <c r="E89" s="143"/>
      <c r="F89" s="143"/>
      <c r="G89" s="143"/>
      <c r="H89" s="181"/>
      <c r="I89" s="181"/>
      <c r="J89" s="181"/>
      <c r="K89" s="181"/>
      <c r="L89" s="181"/>
      <c r="M89" s="143"/>
      <c r="N89" s="143"/>
      <c r="O89" s="143"/>
      <c r="P89" s="143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43"/>
      <c r="AB89" s="143"/>
      <c r="AC89" s="143"/>
      <c r="AD89" s="143"/>
      <c r="AE89" s="146"/>
    </row>
    <row r="90" spans="1:32" s="17" customFormat="1" ht="12.75" customHeight="1" thickTop="1" x14ac:dyDescent="0.3">
      <c r="A90" s="143"/>
      <c r="B90" s="143"/>
      <c r="C90" s="143"/>
      <c r="D90" s="143"/>
      <c r="E90" s="143"/>
      <c r="F90" s="143"/>
      <c r="G90" s="143"/>
      <c r="H90" s="151">
        <v>42792</v>
      </c>
      <c r="I90" s="152" t="str">
        <f>TEXT(H90,"ddd")</f>
        <v>Sun</v>
      </c>
      <c r="J90" s="153">
        <v>0.47916666666666669</v>
      </c>
      <c r="K90" s="153"/>
      <c r="L90" s="154"/>
      <c r="M90" s="143"/>
      <c r="N90" s="146"/>
      <c r="O90" s="146"/>
      <c r="P90" s="146"/>
      <c r="Q90" s="146"/>
      <c r="R90" s="146"/>
      <c r="S90" s="143"/>
      <c r="T90" s="155">
        <v>42806</v>
      </c>
      <c r="U90" s="156" t="str">
        <f>TEXT(T90,"ddd")</f>
        <v>Sun</v>
      </c>
      <c r="V90" s="157">
        <v>0.47916666666666669</v>
      </c>
      <c r="W90" s="157"/>
      <c r="X90" s="158"/>
      <c r="Y90" s="159"/>
      <c r="Z90" s="143"/>
      <c r="AA90" s="143"/>
      <c r="AB90" s="143"/>
      <c r="AC90" s="143"/>
      <c r="AD90" s="143"/>
      <c r="AE90" s="146"/>
    </row>
    <row r="91" spans="1:32" s="17" customFormat="1" ht="27.75" customHeight="1" x14ac:dyDescent="0.3">
      <c r="A91" s="143"/>
      <c r="B91" s="143"/>
      <c r="C91" s="143"/>
      <c r="D91" s="143"/>
      <c r="E91" s="143"/>
      <c r="F91" s="143"/>
      <c r="G91" s="143"/>
      <c r="H91" s="160"/>
      <c r="I91" s="161"/>
      <c r="J91" s="162"/>
      <c r="K91" s="162"/>
      <c r="L91" s="163"/>
      <c r="M91" s="164"/>
      <c r="N91" s="146"/>
      <c r="O91" s="146"/>
      <c r="P91" s="146"/>
      <c r="Q91" s="146"/>
      <c r="R91" s="146"/>
      <c r="S91" s="165"/>
      <c r="T91" s="166"/>
      <c r="U91" s="167"/>
      <c r="V91" s="168"/>
      <c r="W91" s="168"/>
      <c r="X91" s="169"/>
      <c r="Y91" s="159"/>
      <c r="Z91" s="159"/>
      <c r="AA91" s="159"/>
      <c r="AB91" s="159"/>
      <c r="AC91" s="159"/>
      <c r="AD91" s="143"/>
      <c r="AE91" s="170"/>
    </row>
    <row r="92" spans="1:32" s="17" customFormat="1" ht="27" customHeight="1" x14ac:dyDescent="0.3">
      <c r="A92" s="143"/>
      <c r="B92" s="143"/>
      <c r="C92" s="143"/>
      <c r="D92" s="143"/>
      <c r="E92" s="143"/>
      <c r="F92" s="143"/>
      <c r="G92" s="143"/>
      <c r="H92" s="171" t="str">
        <f>IF(ISBLANK(AD74),"",League!B9)</f>
        <v/>
      </c>
      <c r="I92" s="102">
        <f>IF(L92=ISBLANK(TRUE),"",IF(L92&gt;L94,2,IF(L92=L94,1,0)))</f>
        <v>2</v>
      </c>
      <c r="J92" s="103">
        <v>2</v>
      </c>
      <c r="K92" s="104">
        <f>IF(L92=ISBLANK(TRUE),"",L92-L94)</f>
        <v>1</v>
      </c>
      <c r="L92" s="105">
        <v>10</v>
      </c>
      <c r="M92" s="164"/>
      <c r="N92" s="146"/>
      <c r="O92" s="146"/>
      <c r="P92" s="146"/>
      <c r="Q92" s="146"/>
      <c r="R92" s="146"/>
      <c r="S92" s="165"/>
      <c r="T92" s="172" t="str">
        <f>IF(ISBLANK(AD74),"",League!B8)</f>
        <v/>
      </c>
      <c r="U92" s="74" t="str">
        <f>IF(X92=ISBLANK(TRUE),"",IF(X92&gt;X94,2,IF(X92=X94,1,0)))</f>
        <v/>
      </c>
      <c r="V92" s="75"/>
      <c r="W92" s="76" t="str">
        <f>IF(X92=ISBLANK(TRUE),"",X92-X94)</f>
        <v/>
      </c>
      <c r="X92" s="77"/>
      <c r="Y92" s="165"/>
      <c r="Z92" s="173"/>
      <c r="AA92" s="173"/>
      <c r="AB92" s="173"/>
      <c r="AC92" s="173"/>
      <c r="AD92" s="143"/>
      <c r="AE92" s="170"/>
    </row>
    <row r="93" spans="1:32" s="17" customFormat="1" x14ac:dyDescent="0.3">
      <c r="A93" s="143"/>
      <c r="B93" s="143"/>
      <c r="C93" s="143"/>
      <c r="D93" s="143"/>
      <c r="E93" s="143"/>
      <c r="F93" s="143"/>
      <c r="G93" s="143"/>
      <c r="H93" s="107" t="s">
        <v>2</v>
      </c>
      <c r="I93" s="108" t="s">
        <v>0</v>
      </c>
      <c r="J93" s="109" t="s">
        <v>1</v>
      </c>
      <c r="K93" s="108" t="s">
        <v>9</v>
      </c>
      <c r="L93" s="110" t="s">
        <v>8</v>
      </c>
      <c r="M93" s="164"/>
      <c r="N93" s="146"/>
      <c r="O93" s="146"/>
      <c r="P93" s="146"/>
      <c r="Q93" s="146"/>
      <c r="R93" s="146"/>
      <c r="S93" s="165"/>
      <c r="T93" s="174" t="s">
        <v>2</v>
      </c>
      <c r="U93" s="175" t="s">
        <v>0</v>
      </c>
      <c r="V93" s="175" t="s">
        <v>1</v>
      </c>
      <c r="W93" s="175" t="s">
        <v>9</v>
      </c>
      <c r="X93" s="176" t="s">
        <v>8</v>
      </c>
      <c r="Y93" s="165"/>
      <c r="Z93" s="159"/>
      <c r="AA93" s="159"/>
      <c r="AB93" s="159"/>
      <c r="AC93" s="159"/>
      <c r="AD93" s="143"/>
      <c r="AE93" s="170"/>
    </row>
    <row r="94" spans="1:32" s="17" customFormat="1" ht="27.75" customHeight="1" thickBot="1" x14ac:dyDescent="0.35">
      <c r="A94" s="143"/>
      <c r="B94" s="143"/>
      <c r="C94" s="143"/>
      <c r="D94" s="143"/>
      <c r="E94" s="143"/>
      <c r="F94" s="143"/>
      <c r="G94" s="143"/>
      <c r="H94" s="177" t="str">
        <f>IF(ISBLANK(AD74),"",League!B10)</f>
        <v/>
      </c>
      <c r="I94" s="112">
        <f>IF(L92=ISBLANK(TRUE),"",IF(L94&gt;L92,2,IF(L94=L92,1,0)))</f>
        <v>0</v>
      </c>
      <c r="J94" s="113">
        <v>3</v>
      </c>
      <c r="K94" s="114">
        <f>IF(L94=ISBLANK(TRUE),"",L94-L92)</f>
        <v>-1</v>
      </c>
      <c r="L94" s="115">
        <v>9</v>
      </c>
      <c r="M94" s="164"/>
      <c r="N94" s="146"/>
      <c r="O94" s="146"/>
      <c r="P94" s="146"/>
      <c r="Q94" s="146"/>
      <c r="R94" s="146"/>
      <c r="S94" s="165"/>
      <c r="T94" s="178" t="str">
        <f>IF(I92&gt;I94,H92,H94)</f>
        <v/>
      </c>
      <c r="U94" s="83" t="str">
        <f>IF(X92=ISBLANK(TRUE),"",IF(X94&gt;X92,2,IF(X94=X92,1,0)))</f>
        <v/>
      </c>
      <c r="V94" s="84"/>
      <c r="W94" s="85" t="str">
        <f>IF(X94=ISBLANK(TRUE),"",X94-X92)</f>
        <v/>
      </c>
      <c r="X94" s="86"/>
      <c r="Y94" s="165"/>
      <c r="Z94" s="159"/>
      <c r="AA94" s="159"/>
      <c r="AB94" s="159"/>
      <c r="AC94" s="159"/>
      <c r="AD94" s="143"/>
      <c r="AE94" s="170"/>
    </row>
    <row r="95" spans="1:32" s="17" customFormat="1" ht="17.25" thickTop="1" x14ac:dyDescent="0.3">
      <c r="A95" s="143"/>
      <c r="B95" s="159"/>
      <c r="C95" s="159"/>
      <c r="D95" s="159"/>
      <c r="E95" s="159"/>
      <c r="F95" s="159"/>
      <c r="G95" s="165"/>
      <c r="H95" s="159"/>
      <c r="I95" s="159"/>
      <c r="J95" s="159"/>
      <c r="K95" s="159"/>
      <c r="L95" s="143"/>
      <c r="M95" s="164"/>
      <c r="N95" s="159"/>
      <c r="O95" s="159"/>
      <c r="P95" s="159"/>
      <c r="Q95" s="159"/>
      <c r="R95" s="143"/>
      <c r="S95" s="165"/>
      <c r="T95" s="159"/>
      <c r="U95" s="159"/>
      <c r="V95" s="159"/>
      <c r="W95" s="159"/>
      <c r="X95" s="143"/>
      <c r="Y95" s="165"/>
      <c r="Z95" s="159"/>
      <c r="AA95" s="159"/>
      <c r="AB95" s="159"/>
      <c r="AC95" s="159"/>
      <c r="AD95" s="143"/>
      <c r="AE95" s="170"/>
    </row>
    <row r="96" spans="1:32" s="17" customFormat="1" x14ac:dyDescent="0.3">
      <c r="A96" s="143"/>
      <c r="B96" s="159"/>
      <c r="C96" s="173"/>
      <c r="D96" s="173"/>
      <c r="E96" s="173"/>
      <c r="F96" s="173"/>
      <c r="G96" s="165"/>
      <c r="H96" s="159"/>
      <c r="I96" s="173"/>
      <c r="J96" s="173"/>
      <c r="K96" s="173"/>
      <c r="L96" s="143"/>
      <c r="M96" s="164"/>
      <c r="N96" s="173"/>
      <c r="O96" s="173"/>
      <c r="P96" s="173"/>
      <c r="Q96" s="173"/>
      <c r="R96" s="143"/>
      <c r="S96" s="165"/>
      <c r="T96" s="173"/>
      <c r="U96" s="173"/>
      <c r="V96" s="173"/>
      <c r="W96" s="173"/>
      <c r="X96" s="143"/>
      <c r="Y96" s="165"/>
      <c r="Z96" s="173"/>
      <c r="AA96" s="173"/>
      <c r="AB96" s="173"/>
      <c r="AC96" s="173"/>
      <c r="AD96" s="143"/>
      <c r="AE96" s="170"/>
    </row>
    <row r="97" spans="1:31" s="17" customFormat="1" x14ac:dyDescent="0.3">
      <c r="A97" s="143"/>
      <c r="B97" s="159"/>
      <c r="C97" s="159"/>
      <c r="D97" s="159"/>
      <c r="E97" s="159"/>
      <c r="F97" s="159"/>
      <c r="G97" s="165"/>
      <c r="H97" s="159"/>
      <c r="I97" s="159"/>
      <c r="J97" s="159"/>
      <c r="K97" s="159"/>
      <c r="L97" s="143"/>
      <c r="M97" s="164"/>
      <c r="N97" s="159"/>
      <c r="O97" s="159"/>
      <c r="P97" s="159"/>
      <c r="Q97" s="159"/>
      <c r="R97" s="143"/>
      <c r="S97" s="165"/>
      <c r="T97" s="159"/>
      <c r="U97" s="159"/>
      <c r="V97" s="159"/>
      <c r="W97" s="159"/>
      <c r="X97" s="143"/>
      <c r="Y97" s="165"/>
      <c r="Z97" s="159"/>
      <c r="AA97" s="159"/>
      <c r="AB97" s="159"/>
      <c r="AC97" s="159"/>
      <c r="AD97" s="143"/>
      <c r="AE97" s="170"/>
    </row>
    <row r="98" spans="1:31" s="7" customFormat="1" x14ac:dyDescent="0.3">
      <c r="A98" s="143"/>
      <c r="B98" s="159"/>
      <c r="C98" s="159"/>
      <c r="D98" s="159"/>
      <c r="E98" s="159"/>
      <c r="F98" s="159"/>
      <c r="G98" s="165"/>
      <c r="H98" s="159"/>
      <c r="I98" s="159"/>
      <c r="J98" s="159"/>
      <c r="K98" s="159"/>
      <c r="L98" s="143"/>
      <c r="M98" s="164"/>
      <c r="N98" s="159"/>
      <c r="O98" s="159"/>
      <c r="P98" s="159"/>
      <c r="Q98" s="159"/>
      <c r="R98" s="143"/>
      <c r="S98" s="165"/>
      <c r="T98" s="159"/>
      <c r="U98" s="159"/>
      <c r="V98" s="159"/>
      <c r="W98" s="159"/>
      <c r="X98" s="143"/>
      <c r="Y98" s="165"/>
      <c r="Z98" s="159"/>
      <c r="AA98" s="159"/>
      <c r="AB98" s="159"/>
      <c r="AC98" s="159"/>
      <c r="AD98" s="143"/>
      <c r="AE98" s="170"/>
    </row>
    <row r="99" spans="1:31" s="7" customFormat="1" x14ac:dyDescent="0.3">
      <c r="A99" s="42"/>
      <c r="B99" s="45"/>
      <c r="C99" s="45"/>
      <c r="D99" s="45"/>
      <c r="E99" s="45"/>
      <c r="F99" s="45"/>
      <c r="G99" s="44"/>
      <c r="H99" s="45"/>
      <c r="I99" s="45"/>
      <c r="J99" s="45"/>
      <c r="K99" s="45"/>
      <c r="L99" s="42"/>
      <c r="M99" s="43"/>
      <c r="N99" s="45"/>
      <c r="O99" s="45"/>
      <c r="P99" s="45"/>
      <c r="Q99" s="45"/>
      <c r="R99" s="42"/>
      <c r="S99" s="44"/>
      <c r="T99" s="45"/>
      <c r="U99" s="45"/>
      <c r="V99" s="45"/>
      <c r="W99" s="45"/>
      <c r="X99" s="42"/>
      <c r="Y99" s="44"/>
      <c r="Z99" s="45"/>
      <c r="AA99" s="45"/>
      <c r="AB99" s="45"/>
      <c r="AC99" s="45"/>
      <c r="AD99" s="42"/>
      <c r="AE99" s="21"/>
    </row>
    <row r="100" spans="1:31" s="7" customFormat="1" ht="18" x14ac:dyDescent="0.3">
      <c r="A100" s="42"/>
      <c r="B100" s="46"/>
      <c r="C100" s="46"/>
      <c r="D100" s="46"/>
      <c r="E100" s="46"/>
      <c r="F100" s="46"/>
      <c r="G100" s="44"/>
      <c r="H100" s="46"/>
      <c r="I100" s="46"/>
      <c r="J100" s="46"/>
      <c r="K100" s="46"/>
      <c r="L100" s="42"/>
      <c r="M100" s="47"/>
      <c r="N100" s="46"/>
      <c r="O100" s="46"/>
      <c r="P100" s="46"/>
      <c r="Q100" s="46"/>
      <c r="R100" s="42"/>
      <c r="S100" s="44"/>
      <c r="T100" s="46"/>
      <c r="U100" s="46"/>
      <c r="V100" s="46"/>
      <c r="W100" s="46"/>
      <c r="X100" s="42"/>
      <c r="Y100" s="44"/>
      <c r="Z100" s="46"/>
      <c r="AA100" s="46"/>
      <c r="AB100" s="46"/>
      <c r="AC100" s="46"/>
      <c r="AD100" s="42"/>
      <c r="AE100" s="21"/>
    </row>
    <row r="101" spans="1:31" s="7" customFormat="1" x14ac:dyDescent="0.3">
      <c r="A101" s="42"/>
      <c r="B101" s="48"/>
      <c r="C101" s="49"/>
      <c r="D101" s="49"/>
      <c r="E101" s="49"/>
      <c r="F101" s="49"/>
      <c r="G101" s="44"/>
      <c r="H101" s="48"/>
      <c r="I101" s="49"/>
      <c r="J101" s="49"/>
      <c r="K101" s="49"/>
      <c r="L101" s="42"/>
      <c r="M101" s="50"/>
      <c r="N101" s="49"/>
      <c r="O101" s="49"/>
      <c r="P101" s="49"/>
      <c r="Q101" s="49"/>
      <c r="R101" s="42"/>
      <c r="S101" s="44"/>
      <c r="T101" s="49"/>
      <c r="U101" s="49"/>
      <c r="V101" s="49"/>
      <c r="W101" s="49"/>
      <c r="X101" s="42"/>
      <c r="Y101" s="44"/>
      <c r="Z101" s="49"/>
      <c r="AA101" s="49"/>
      <c r="AB101" s="49"/>
      <c r="AC101" s="49"/>
      <c r="AD101" s="42"/>
      <c r="AE101" s="21"/>
    </row>
    <row r="102" spans="1:31" s="7" customFormat="1" x14ac:dyDescent="0.3">
      <c r="A102" s="42"/>
      <c r="B102" s="45"/>
      <c r="C102" s="45"/>
      <c r="D102" s="45"/>
      <c r="E102" s="45"/>
      <c r="F102" s="45"/>
      <c r="G102" s="44"/>
      <c r="H102" s="45"/>
      <c r="I102" s="45"/>
      <c r="J102" s="45"/>
      <c r="K102" s="45"/>
      <c r="L102" s="42"/>
      <c r="M102" s="43"/>
      <c r="N102" s="45"/>
      <c r="O102" s="45"/>
      <c r="P102" s="45"/>
      <c r="Q102" s="45"/>
      <c r="R102" s="42"/>
      <c r="S102" s="44"/>
      <c r="T102" s="45"/>
      <c r="U102" s="45"/>
      <c r="V102" s="45"/>
      <c r="W102" s="45"/>
      <c r="X102" s="42"/>
      <c r="Y102" s="44"/>
      <c r="Z102" s="45"/>
      <c r="AA102" s="45"/>
      <c r="AB102" s="45"/>
      <c r="AC102" s="45"/>
      <c r="AD102" s="42"/>
      <c r="AE102" s="21"/>
    </row>
    <row r="103" spans="1:31" s="7" customFormat="1" x14ac:dyDescent="0.3">
      <c r="B103" s="2"/>
      <c r="C103" s="2"/>
      <c r="D103" s="2"/>
      <c r="E103" s="2"/>
      <c r="F103" s="2"/>
      <c r="G103" s="21"/>
      <c r="H103" s="2"/>
      <c r="I103" s="2"/>
      <c r="J103" s="2"/>
      <c r="K103" s="2"/>
      <c r="M103" s="23"/>
      <c r="N103" s="2"/>
      <c r="O103" s="2"/>
      <c r="P103" s="2"/>
      <c r="Q103" s="2"/>
      <c r="S103" s="21"/>
      <c r="T103" s="2"/>
      <c r="U103" s="2"/>
      <c r="V103" s="2"/>
      <c r="W103" s="2"/>
      <c r="Y103" s="21"/>
      <c r="Z103" s="29"/>
      <c r="AA103" s="29"/>
      <c r="AB103" s="29"/>
      <c r="AC103" s="29"/>
      <c r="AD103" s="17"/>
      <c r="AE103" s="21"/>
    </row>
    <row r="104" spans="1:31" s="7" customFormat="1" x14ac:dyDescent="0.3">
      <c r="B104" s="2"/>
      <c r="C104" s="6"/>
      <c r="D104" s="6"/>
      <c r="E104" s="6"/>
      <c r="F104" s="6"/>
      <c r="G104" s="21"/>
      <c r="H104" s="2"/>
      <c r="I104" s="6"/>
      <c r="J104" s="6"/>
      <c r="K104" s="6"/>
      <c r="M104" s="23"/>
      <c r="N104" s="6"/>
      <c r="O104" s="6"/>
      <c r="P104" s="6"/>
      <c r="Q104" s="6"/>
      <c r="S104" s="21"/>
      <c r="T104" s="6"/>
      <c r="U104" s="6"/>
      <c r="V104" s="6"/>
      <c r="W104" s="6"/>
      <c r="Y104" s="21"/>
      <c r="Z104" s="16"/>
      <c r="AA104" s="16"/>
      <c r="AB104" s="16"/>
      <c r="AC104" s="16"/>
      <c r="AD104" s="17"/>
      <c r="AE104" s="21"/>
    </row>
    <row r="105" spans="1:31" s="7" customFormat="1" x14ac:dyDescent="0.3">
      <c r="B105" s="2"/>
      <c r="C105" s="2"/>
      <c r="D105" s="2"/>
      <c r="E105" s="2"/>
      <c r="F105" s="2"/>
      <c r="G105" s="21"/>
      <c r="H105" s="2"/>
      <c r="I105" s="2"/>
      <c r="J105" s="2"/>
      <c r="K105" s="2"/>
      <c r="M105" s="23"/>
      <c r="N105" s="2"/>
      <c r="O105" s="2"/>
      <c r="P105" s="2"/>
      <c r="Q105" s="2"/>
      <c r="S105" s="21"/>
      <c r="T105" s="2"/>
      <c r="U105" s="2"/>
      <c r="V105" s="2"/>
      <c r="W105" s="2"/>
      <c r="Y105" s="21"/>
      <c r="Z105" s="29"/>
      <c r="AA105" s="29"/>
      <c r="AB105" s="29"/>
      <c r="AC105" s="29"/>
      <c r="AD105" s="17"/>
      <c r="AE105" s="21"/>
    </row>
    <row r="106" spans="1:31" s="7" customFormat="1" x14ac:dyDescent="0.3">
      <c r="B106" s="2"/>
      <c r="C106" s="6"/>
      <c r="D106" s="6"/>
      <c r="E106" s="6"/>
      <c r="F106" s="6"/>
      <c r="G106" s="21"/>
      <c r="H106" s="2"/>
      <c r="I106" s="6"/>
      <c r="J106" s="6"/>
      <c r="K106" s="6"/>
      <c r="M106" s="23"/>
      <c r="N106" s="6"/>
      <c r="O106" s="6"/>
      <c r="P106" s="6"/>
      <c r="Q106" s="6"/>
      <c r="S106" s="21"/>
      <c r="T106" s="6"/>
      <c r="U106" s="6"/>
      <c r="V106" s="6"/>
      <c r="W106" s="6"/>
      <c r="Y106" s="21"/>
      <c r="Z106" s="16"/>
      <c r="AA106" s="16"/>
      <c r="AB106" s="16"/>
      <c r="AC106" s="16"/>
      <c r="AD106" s="17"/>
      <c r="AE106" s="21"/>
    </row>
    <row r="107" spans="1:31" s="7" customFormat="1" x14ac:dyDescent="0.3">
      <c r="B107" s="2"/>
      <c r="C107" s="2"/>
      <c r="D107" s="2"/>
      <c r="E107" s="2"/>
      <c r="F107" s="2"/>
      <c r="G107" s="21"/>
      <c r="H107" s="2"/>
      <c r="I107" s="2"/>
      <c r="J107" s="2"/>
      <c r="K107" s="2"/>
      <c r="M107" s="23"/>
      <c r="N107" s="2"/>
      <c r="O107" s="2"/>
      <c r="P107" s="2"/>
      <c r="Q107" s="2"/>
      <c r="S107" s="21"/>
      <c r="T107" s="2"/>
      <c r="U107" s="2"/>
      <c r="V107" s="2"/>
      <c r="W107" s="2"/>
      <c r="Y107" s="21"/>
      <c r="Z107" s="29"/>
      <c r="AA107" s="29"/>
      <c r="AB107" s="29"/>
      <c r="AC107" s="29"/>
      <c r="AD107" s="17"/>
      <c r="AE107" s="21"/>
    </row>
    <row r="108" spans="1:31" s="7" customFormat="1" x14ac:dyDescent="0.3">
      <c r="B108" s="2"/>
      <c r="C108" s="6"/>
      <c r="D108" s="6"/>
      <c r="E108" s="6"/>
      <c r="F108" s="6"/>
      <c r="G108" s="21"/>
      <c r="H108" s="2"/>
      <c r="I108" s="6"/>
      <c r="J108" s="6"/>
      <c r="K108" s="6"/>
      <c r="M108" s="23"/>
      <c r="N108" s="6"/>
      <c r="O108" s="6"/>
      <c r="P108" s="6"/>
      <c r="Q108" s="6"/>
      <c r="S108" s="21"/>
      <c r="T108" s="6"/>
      <c r="U108" s="6"/>
      <c r="V108" s="6"/>
      <c r="W108" s="6"/>
      <c r="Y108" s="21"/>
      <c r="Z108" s="16"/>
      <c r="AA108" s="16"/>
      <c r="AB108" s="16"/>
      <c r="AC108" s="16"/>
      <c r="AD108" s="17"/>
      <c r="AE108" s="21"/>
    </row>
    <row r="109" spans="1:31" s="7" customFormat="1" x14ac:dyDescent="0.3">
      <c r="B109" s="2"/>
      <c r="C109" s="2"/>
      <c r="D109" s="2"/>
      <c r="E109" s="2"/>
      <c r="F109" s="2"/>
      <c r="G109" s="21"/>
      <c r="H109" s="2"/>
      <c r="I109" s="2"/>
      <c r="J109" s="2"/>
      <c r="K109" s="2"/>
      <c r="M109" s="23"/>
      <c r="N109" s="2"/>
      <c r="O109" s="2"/>
      <c r="P109" s="2"/>
      <c r="Q109" s="2"/>
      <c r="S109" s="21"/>
      <c r="T109" s="2"/>
      <c r="U109" s="2"/>
      <c r="V109" s="2"/>
      <c r="W109" s="2"/>
      <c r="Y109" s="21"/>
      <c r="Z109" s="29"/>
      <c r="AA109" s="29"/>
      <c r="AB109" s="29"/>
      <c r="AC109" s="29"/>
      <c r="AD109" s="17"/>
      <c r="AE109" s="21"/>
    </row>
    <row r="110" spans="1:31" s="7" customFormat="1" x14ac:dyDescent="0.3">
      <c r="B110" s="2"/>
      <c r="C110" s="2"/>
      <c r="D110" s="2"/>
      <c r="E110" s="2"/>
      <c r="F110" s="2"/>
      <c r="G110" s="21"/>
      <c r="H110" s="2"/>
      <c r="I110" s="2"/>
      <c r="J110" s="2"/>
      <c r="K110" s="2"/>
      <c r="M110" s="23"/>
      <c r="N110" s="2"/>
      <c r="O110" s="2"/>
      <c r="P110" s="2"/>
      <c r="Q110" s="2"/>
      <c r="S110" s="21"/>
      <c r="T110" s="2"/>
      <c r="U110" s="2"/>
      <c r="V110" s="2"/>
      <c r="W110" s="2"/>
      <c r="Y110" s="21"/>
      <c r="Z110" s="29"/>
      <c r="AA110" s="29"/>
      <c r="AB110" s="29"/>
      <c r="AC110" s="29"/>
      <c r="AD110" s="17"/>
      <c r="AE110" s="21"/>
    </row>
    <row r="111" spans="1:31" s="7" customFormat="1" ht="18" x14ac:dyDescent="0.3">
      <c r="B111" s="3"/>
      <c r="C111" s="3"/>
      <c r="D111" s="3"/>
      <c r="E111" s="3"/>
      <c r="F111" s="3"/>
      <c r="G111" s="21"/>
      <c r="H111" s="3"/>
      <c r="I111" s="3"/>
      <c r="J111" s="3"/>
      <c r="K111" s="3"/>
      <c r="M111" s="24"/>
      <c r="N111" s="3"/>
      <c r="O111" s="3"/>
      <c r="P111" s="3"/>
      <c r="Q111" s="3"/>
      <c r="S111" s="21"/>
      <c r="T111" s="3"/>
      <c r="U111" s="3"/>
      <c r="V111" s="3"/>
      <c r="W111" s="3"/>
      <c r="Y111" s="21"/>
      <c r="Z111" s="3"/>
      <c r="AA111" s="3"/>
      <c r="AB111" s="3"/>
      <c r="AC111" s="3"/>
      <c r="AD111" s="17"/>
      <c r="AE111" s="21"/>
    </row>
    <row r="112" spans="1:31" s="7" customFormat="1" x14ac:dyDescent="0.3">
      <c r="B112" s="4"/>
      <c r="C112" s="5"/>
      <c r="D112" s="5"/>
      <c r="E112" s="5"/>
      <c r="F112" s="5"/>
      <c r="G112" s="21"/>
      <c r="H112" s="4"/>
      <c r="I112" s="5"/>
      <c r="J112" s="5"/>
      <c r="K112" s="5"/>
      <c r="M112" s="25"/>
      <c r="N112" s="5"/>
      <c r="O112" s="5"/>
      <c r="P112" s="5"/>
      <c r="Q112" s="5"/>
      <c r="S112" s="21"/>
      <c r="T112" s="5"/>
      <c r="U112" s="5"/>
      <c r="V112" s="5"/>
      <c r="W112" s="5"/>
      <c r="Y112" s="21"/>
      <c r="Z112" s="15"/>
      <c r="AA112" s="15"/>
      <c r="AB112" s="15"/>
      <c r="AC112" s="15"/>
      <c r="AD112" s="17"/>
      <c r="AE112" s="21"/>
    </row>
    <row r="113" spans="1:31" s="7" customFormat="1" x14ac:dyDescent="0.3">
      <c r="B113" s="2"/>
      <c r="C113" s="6"/>
      <c r="D113" s="6"/>
      <c r="E113" s="6"/>
      <c r="F113" s="6"/>
      <c r="G113" s="21"/>
      <c r="H113" s="2"/>
      <c r="I113" s="6"/>
      <c r="J113" s="6"/>
      <c r="K113" s="6"/>
      <c r="M113" s="23"/>
      <c r="N113" s="6"/>
      <c r="O113" s="6"/>
      <c r="P113" s="6"/>
      <c r="Q113" s="6"/>
      <c r="S113" s="21"/>
      <c r="T113" s="6"/>
      <c r="U113" s="6"/>
      <c r="V113" s="6"/>
      <c r="W113" s="6"/>
      <c r="Y113" s="21"/>
      <c r="Z113" s="16"/>
      <c r="AA113" s="16"/>
      <c r="AB113" s="16"/>
      <c r="AC113" s="16"/>
      <c r="AD113" s="17"/>
      <c r="AE113" s="21"/>
    </row>
    <row r="114" spans="1:31" s="7" customFormat="1" x14ac:dyDescent="0.3">
      <c r="B114" s="2"/>
      <c r="C114" s="2"/>
      <c r="D114" s="2"/>
      <c r="E114" s="2"/>
      <c r="F114" s="2"/>
      <c r="G114" s="21"/>
      <c r="H114" s="2"/>
      <c r="I114" s="2"/>
      <c r="J114" s="2"/>
      <c r="K114" s="2"/>
      <c r="M114" s="23"/>
      <c r="N114" s="2"/>
      <c r="O114" s="2"/>
      <c r="P114" s="2"/>
      <c r="Q114" s="2"/>
      <c r="S114" s="21"/>
      <c r="T114" s="2"/>
      <c r="U114" s="2"/>
      <c r="V114" s="2"/>
      <c r="W114" s="2"/>
      <c r="Y114" s="21"/>
      <c r="Z114" s="29"/>
      <c r="AA114" s="29"/>
      <c r="AB114" s="29"/>
      <c r="AC114" s="29"/>
      <c r="AD114" s="17"/>
      <c r="AE114" s="21"/>
    </row>
    <row r="115" spans="1:31" s="7" customFormat="1" x14ac:dyDescent="0.3">
      <c r="B115" s="2"/>
      <c r="C115" s="6"/>
      <c r="D115" s="6"/>
      <c r="E115" s="6"/>
      <c r="F115" s="6"/>
      <c r="G115" s="21"/>
      <c r="H115" s="2"/>
      <c r="I115" s="6"/>
      <c r="J115" s="6"/>
      <c r="K115" s="6"/>
      <c r="M115" s="23"/>
      <c r="N115" s="6"/>
      <c r="O115" s="6"/>
      <c r="P115" s="6"/>
      <c r="Q115" s="6"/>
      <c r="S115" s="21"/>
      <c r="T115" s="6"/>
      <c r="U115" s="6"/>
      <c r="V115" s="6"/>
      <c r="W115" s="6"/>
      <c r="Y115" s="21"/>
      <c r="Z115" s="16"/>
      <c r="AA115" s="16"/>
      <c r="AB115" s="16"/>
      <c r="AC115" s="16"/>
      <c r="AD115" s="17"/>
      <c r="AE115" s="21"/>
    </row>
    <row r="116" spans="1:31" s="7" customFormat="1" x14ac:dyDescent="0.3">
      <c r="B116" s="2"/>
      <c r="C116" s="2"/>
      <c r="D116" s="2"/>
      <c r="E116" s="2"/>
      <c r="F116" s="2"/>
      <c r="G116" s="21"/>
      <c r="H116" s="2"/>
      <c r="I116" s="2"/>
      <c r="J116" s="2"/>
      <c r="K116" s="2"/>
      <c r="M116" s="23"/>
      <c r="N116" s="2"/>
      <c r="O116" s="2"/>
      <c r="P116" s="2"/>
      <c r="Q116" s="2"/>
      <c r="S116" s="21"/>
      <c r="T116" s="2"/>
      <c r="U116" s="2"/>
      <c r="V116" s="2"/>
      <c r="W116" s="2"/>
      <c r="Y116" s="21"/>
      <c r="Z116" s="29"/>
      <c r="AA116" s="29"/>
      <c r="AB116" s="29"/>
      <c r="AC116" s="29"/>
      <c r="AD116" s="17"/>
      <c r="AE116" s="21"/>
    </row>
    <row r="117" spans="1:31" s="7" customFormat="1" x14ac:dyDescent="0.3">
      <c r="B117" s="2"/>
      <c r="C117" s="2"/>
      <c r="D117" s="2"/>
      <c r="E117" s="2"/>
      <c r="F117" s="2"/>
      <c r="G117" s="22"/>
      <c r="H117" s="2"/>
      <c r="I117" s="2"/>
      <c r="J117" s="2"/>
      <c r="K117" s="2"/>
      <c r="L117" s="8"/>
      <c r="M117" s="23"/>
      <c r="N117" s="2"/>
      <c r="O117" s="2"/>
      <c r="P117" s="2"/>
      <c r="Q117" s="2"/>
      <c r="R117" s="8"/>
      <c r="S117" s="22"/>
      <c r="T117" s="2"/>
      <c r="U117" s="2"/>
      <c r="V117" s="2"/>
      <c r="W117" s="2"/>
      <c r="X117" s="8"/>
      <c r="Y117" s="21"/>
      <c r="Z117" s="29"/>
      <c r="AA117" s="29"/>
      <c r="AB117" s="29"/>
      <c r="AC117" s="29"/>
      <c r="AD117" s="18"/>
      <c r="AE117" s="21"/>
    </row>
    <row r="118" spans="1:31" s="7" customFormat="1" x14ac:dyDescent="0.3">
      <c r="B118" s="1"/>
      <c r="C118" s="1"/>
      <c r="D118" s="1"/>
      <c r="E118" s="1"/>
      <c r="F118" s="1"/>
      <c r="G118" s="22"/>
      <c r="H118" s="1"/>
      <c r="I118" s="1"/>
      <c r="J118" s="1"/>
      <c r="K118" s="1"/>
      <c r="L118" s="8"/>
      <c r="M118" s="26"/>
      <c r="N118" s="1"/>
      <c r="O118" s="1"/>
      <c r="P118" s="1"/>
      <c r="Q118" s="1"/>
      <c r="R118" s="8"/>
      <c r="S118" s="22"/>
      <c r="T118" s="1"/>
      <c r="U118" s="1"/>
      <c r="V118" s="1"/>
      <c r="W118" s="1"/>
      <c r="X118" s="8"/>
      <c r="Y118" s="21"/>
      <c r="Z118" s="14"/>
      <c r="AA118" s="14"/>
      <c r="AB118" s="14"/>
      <c r="AC118" s="14"/>
      <c r="AD118" s="18"/>
      <c r="AE118" s="21"/>
    </row>
    <row r="119" spans="1:31" s="7" customFormat="1" x14ac:dyDescent="0.3">
      <c r="B119" s="1"/>
      <c r="C119" s="1"/>
      <c r="D119" s="1"/>
      <c r="E119" s="1"/>
      <c r="F119" s="1"/>
      <c r="G119" s="22"/>
      <c r="H119" s="1"/>
      <c r="I119" s="1"/>
      <c r="J119" s="1"/>
      <c r="K119" s="1"/>
      <c r="L119" s="8"/>
      <c r="M119" s="26"/>
      <c r="N119" s="1"/>
      <c r="O119" s="1"/>
      <c r="P119" s="1"/>
      <c r="Q119" s="1"/>
      <c r="R119" s="8"/>
      <c r="S119" s="22"/>
      <c r="T119" s="1"/>
      <c r="U119" s="1"/>
      <c r="V119" s="1"/>
      <c r="W119" s="1"/>
      <c r="X119" s="8"/>
      <c r="Y119" s="21"/>
      <c r="Z119" s="14"/>
      <c r="AA119" s="14"/>
      <c r="AB119" s="14"/>
      <c r="AC119" s="14"/>
      <c r="AD119" s="18"/>
      <c r="AE119" s="21"/>
    </row>
    <row r="120" spans="1:31" s="7" customFormat="1" x14ac:dyDescent="0.3">
      <c r="B120" s="1"/>
      <c r="C120" s="1"/>
      <c r="D120" s="1"/>
      <c r="E120" s="1"/>
      <c r="F120" s="1"/>
      <c r="G120" s="22"/>
      <c r="H120" s="1"/>
      <c r="I120" s="1"/>
      <c r="J120" s="1"/>
      <c r="K120" s="1"/>
      <c r="L120" s="8"/>
      <c r="M120" s="26"/>
      <c r="N120" s="1"/>
      <c r="O120" s="1"/>
      <c r="P120" s="1"/>
      <c r="Q120" s="1"/>
      <c r="R120" s="8"/>
      <c r="S120" s="22"/>
      <c r="T120" s="1"/>
      <c r="U120" s="1"/>
      <c r="V120" s="1"/>
      <c r="W120" s="1"/>
      <c r="X120" s="8"/>
      <c r="Y120" s="21"/>
      <c r="Z120" s="14"/>
      <c r="AA120" s="14"/>
      <c r="AB120" s="14"/>
      <c r="AC120" s="14"/>
      <c r="AD120" s="18"/>
      <c r="AE120" s="21"/>
    </row>
    <row r="121" spans="1:31" s="7" customFormat="1" x14ac:dyDescent="0.3">
      <c r="B121" s="1"/>
      <c r="C121" s="1"/>
      <c r="D121" s="1"/>
      <c r="E121" s="1"/>
      <c r="F121" s="1"/>
      <c r="G121" s="22"/>
      <c r="H121" s="1"/>
      <c r="I121" s="1"/>
      <c r="J121" s="1"/>
      <c r="K121" s="1"/>
      <c r="L121" s="8"/>
      <c r="M121" s="26"/>
      <c r="N121" s="1"/>
      <c r="O121" s="1"/>
      <c r="P121" s="1"/>
      <c r="Q121" s="1"/>
      <c r="R121" s="8"/>
      <c r="S121" s="22"/>
      <c r="T121" s="1"/>
      <c r="U121" s="1"/>
      <c r="V121" s="1"/>
      <c r="W121" s="1"/>
      <c r="X121" s="8"/>
      <c r="Y121" s="21"/>
      <c r="Z121" s="14"/>
      <c r="AA121" s="14"/>
      <c r="AB121" s="14"/>
      <c r="AC121" s="14"/>
      <c r="AD121" s="18"/>
      <c r="AE121" s="21"/>
    </row>
    <row r="122" spans="1:31" s="7" customFormat="1" x14ac:dyDescent="0.3">
      <c r="B122" s="1"/>
      <c r="C122" s="1"/>
      <c r="D122" s="1"/>
      <c r="E122" s="1"/>
      <c r="F122" s="1"/>
      <c r="G122" s="22"/>
      <c r="H122" s="1"/>
      <c r="I122" s="1"/>
      <c r="J122" s="1"/>
      <c r="K122" s="1"/>
      <c r="L122" s="8"/>
      <c r="M122" s="26"/>
      <c r="N122" s="1"/>
      <c r="O122" s="1"/>
      <c r="P122" s="1"/>
      <c r="Q122" s="1"/>
      <c r="R122" s="8"/>
      <c r="S122" s="22"/>
      <c r="T122" s="1"/>
      <c r="U122" s="1"/>
      <c r="V122" s="1"/>
      <c r="W122" s="1"/>
      <c r="X122" s="8"/>
      <c r="Y122" s="21"/>
      <c r="Z122" s="14"/>
      <c r="AA122" s="14"/>
      <c r="AB122" s="14"/>
      <c r="AC122" s="14"/>
      <c r="AD122" s="18"/>
      <c r="AE122" s="21"/>
    </row>
    <row r="123" spans="1:31" s="7" customFormat="1" x14ac:dyDescent="0.3">
      <c r="B123" s="1"/>
      <c r="C123" s="1"/>
      <c r="D123" s="1"/>
      <c r="E123" s="1"/>
      <c r="F123" s="1"/>
      <c r="G123" s="22"/>
      <c r="H123" s="1"/>
      <c r="I123" s="1"/>
      <c r="J123" s="1"/>
      <c r="K123" s="1"/>
      <c r="L123" s="8"/>
      <c r="M123" s="26"/>
      <c r="N123" s="1"/>
      <c r="O123" s="1"/>
      <c r="P123" s="1"/>
      <c r="Q123" s="1"/>
      <c r="R123" s="8"/>
      <c r="S123" s="22"/>
      <c r="T123" s="1"/>
      <c r="U123" s="1"/>
      <c r="V123" s="1"/>
      <c r="W123" s="1"/>
      <c r="X123" s="8"/>
      <c r="Y123" s="21"/>
      <c r="Z123" s="14"/>
      <c r="AA123" s="14"/>
      <c r="AB123" s="14"/>
      <c r="AC123" s="14"/>
      <c r="AD123" s="18"/>
      <c r="AE123" s="21"/>
    </row>
    <row r="124" spans="1:31" s="7" customFormat="1" x14ac:dyDescent="0.3">
      <c r="B124" s="1"/>
      <c r="C124" s="1"/>
      <c r="D124" s="1"/>
      <c r="E124" s="1"/>
      <c r="F124" s="1"/>
      <c r="G124" s="22"/>
      <c r="H124" s="1"/>
      <c r="I124" s="1"/>
      <c r="J124" s="1"/>
      <c r="K124" s="1"/>
      <c r="L124" s="8"/>
      <c r="M124" s="26"/>
      <c r="N124" s="1"/>
      <c r="O124" s="1"/>
      <c r="P124" s="1"/>
      <c r="Q124" s="1"/>
      <c r="R124" s="8"/>
      <c r="S124" s="22"/>
      <c r="T124" s="1"/>
      <c r="U124" s="1"/>
      <c r="V124" s="1"/>
      <c r="W124" s="1"/>
      <c r="X124" s="8"/>
      <c r="Y124" s="21"/>
      <c r="Z124" s="14"/>
      <c r="AA124" s="14"/>
      <c r="AB124" s="14"/>
      <c r="AC124" s="14"/>
      <c r="AD124" s="18"/>
      <c r="AE124" s="21"/>
    </row>
    <row r="125" spans="1:31" s="7" customFormat="1" x14ac:dyDescent="0.3">
      <c r="B125" s="1"/>
      <c r="C125" s="1"/>
      <c r="D125" s="1"/>
      <c r="E125" s="1"/>
      <c r="F125" s="1"/>
      <c r="G125" s="22"/>
      <c r="H125" s="1"/>
      <c r="I125" s="1"/>
      <c r="J125" s="1"/>
      <c r="K125" s="1"/>
      <c r="L125" s="8"/>
      <c r="M125" s="26"/>
      <c r="N125" s="1"/>
      <c r="O125" s="1"/>
      <c r="P125" s="1"/>
      <c r="Q125" s="1"/>
      <c r="R125" s="8"/>
      <c r="S125" s="22"/>
      <c r="T125" s="1"/>
      <c r="U125" s="1"/>
      <c r="V125" s="1"/>
      <c r="W125" s="1"/>
      <c r="X125" s="8"/>
      <c r="Y125" s="21"/>
      <c r="Z125" s="14"/>
      <c r="AA125" s="14"/>
      <c r="AB125" s="14"/>
      <c r="AC125" s="14"/>
      <c r="AD125" s="18"/>
      <c r="AE125" s="21"/>
    </row>
    <row r="126" spans="1:31" s="7" customFormat="1" x14ac:dyDescent="0.3">
      <c r="B126" s="1"/>
      <c r="C126" s="1"/>
      <c r="D126" s="1"/>
      <c r="E126" s="1"/>
      <c r="F126" s="1"/>
      <c r="G126" s="22"/>
      <c r="H126" s="1"/>
      <c r="I126" s="1"/>
      <c r="J126" s="1"/>
      <c r="K126" s="1"/>
      <c r="L126" s="8"/>
      <c r="M126" s="26"/>
      <c r="N126" s="1"/>
      <c r="O126" s="1"/>
      <c r="P126" s="1"/>
      <c r="Q126" s="1"/>
      <c r="R126" s="8"/>
      <c r="S126" s="22"/>
      <c r="T126" s="1"/>
      <c r="U126" s="1"/>
      <c r="V126" s="1"/>
      <c r="W126" s="1"/>
      <c r="X126" s="8"/>
      <c r="Y126" s="21"/>
      <c r="Z126" s="14"/>
      <c r="AA126" s="14"/>
      <c r="AB126" s="14"/>
      <c r="AC126" s="14"/>
      <c r="AD126" s="18"/>
      <c r="AE126" s="21"/>
    </row>
    <row r="127" spans="1:31" s="7" customFormat="1" x14ac:dyDescent="0.3">
      <c r="B127" s="1"/>
      <c r="C127" s="1"/>
      <c r="D127" s="1"/>
      <c r="E127" s="1"/>
      <c r="F127" s="1"/>
      <c r="G127" s="22"/>
      <c r="H127" s="1"/>
      <c r="I127" s="1"/>
      <c r="J127" s="1"/>
      <c r="K127" s="1"/>
      <c r="L127" s="8"/>
      <c r="M127" s="26"/>
      <c r="N127" s="1"/>
      <c r="O127" s="1"/>
      <c r="P127" s="1"/>
      <c r="Q127" s="1"/>
      <c r="R127" s="8"/>
      <c r="S127" s="22"/>
      <c r="T127" s="1"/>
      <c r="U127" s="1"/>
      <c r="V127" s="1"/>
      <c r="W127" s="1"/>
      <c r="X127" s="8"/>
      <c r="Y127" s="21"/>
      <c r="Z127" s="14"/>
      <c r="AA127" s="14"/>
      <c r="AB127" s="14"/>
      <c r="AC127" s="14"/>
      <c r="AD127" s="18"/>
      <c r="AE127" s="21"/>
    </row>
    <row r="128" spans="1:31" s="7" customFormat="1" x14ac:dyDescent="0.3">
      <c r="A128" s="8"/>
      <c r="B128" s="1"/>
      <c r="C128" s="1"/>
      <c r="D128" s="1"/>
      <c r="E128" s="1"/>
      <c r="F128" s="1"/>
      <c r="G128" s="22"/>
      <c r="H128" s="1"/>
      <c r="I128" s="1"/>
      <c r="J128" s="1"/>
      <c r="K128" s="1"/>
      <c r="L128" s="8"/>
      <c r="M128" s="26"/>
      <c r="N128" s="1"/>
      <c r="O128" s="1"/>
      <c r="P128" s="1"/>
      <c r="Q128" s="1"/>
      <c r="R128" s="8"/>
      <c r="S128" s="22"/>
      <c r="T128" s="1"/>
      <c r="U128" s="1"/>
      <c r="V128" s="1"/>
      <c r="W128" s="1"/>
      <c r="X128" s="8"/>
      <c r="Y128" s="22"/>
      <c r="Z128" s="14"/>
      <c r="AA128" s="14"/>
      <c r="AB128" s="14"/>
      <c r="AC128" s="14"/>
      <c r="AD128" s="18"/>
      <c r="AE128" s="22"/>
    </row>
    <row r="129" spans="1:31" s="7" customFormat="1" x14ac:dyDescent="0.3">
      <c r="A129" s="8"/>
      <c r="B129" s="1"/>
      <c r="C129" s="1"/>
      <c r="D129" s="1"/>
      <c r="E129" s="1"/>
      <c r="F129" s="1"/>
      <c r="G129" s="22"/>
      <c r="H129" s="1"/>
      <c r="I129" s="1"/>
      <c r="J129" s="1"/>
      <c r="K129" s="1"/>
      <c r="L129" s="8"/>
      <c r="M129" s="26"/>
      <c r="N129" s="1"/>
      <c r="O129" s="1"/>
      <c r="P129" s="1"/>
      <c r="Q129" s="1"/>
      <c r="R129" s="8"/>
      <c r="S129" s="22"/>
      <c r="T129" s="1"/>
      <c r="U129" s="1"/>
      <c r="V129" s="1"/>
      <c r="W129" s="1"/>
      <c r="X129" s="8"/>
      <c r="Y129" s="22"/>
      <c r="Z129" s="14"/>
      <c r="AA129" s="14"/>
      <c r="AB129" s="14"/>
      <c r="AC129" s="14"/>
      <c r="AD129" s="18"/>
      <c r="AE129" s="22"/>
    </row>
  </sheetData>
  <sheetProtection selectLockedCells="1"/>
  <mergeCells count="166">
    <mergeCell ref="Z92:AC92"/>
    <mergeCell ref="Z96:AC96"/>
    <mergeCell ref="Z83:Z84"/>
    <mergeCell ref="AA83:AA84"/>
    <mergeCell ref="AB83:AD84"/>
    <mergeCell ref="O39:O40"/>
    <mergeCell ref="V58:X59"/>
    <mergeCell ref="O58:O59"/>
    <mergeCell ref="U58:U59"/>
    <mergeCell ref="E52:Z53"/>
    <mergeCell ref="E54:Z54"/>
    <mergeCell ref="E55:Z56"/>
    <mergeCell ref="AA45:AA46"/>
    <mergeCell ref="N96:Q96"/>
    <mergeCell ref="T96:W96"/>
    <mergeCell ref="I96:K96"/>
    <mergeCell ref="C96:F96"/>
    <mergeCell ref="AA58:AA59"/>
    <mergeCell ref="AB58:AD59"/>
    <mergeCell ref="T64:T65"/>
    <mergeCell ref="U64:U65"/>
    <mergeCell ref="V64:X65"/>
    <mergeCell ref="H64:H65"/>
    <mergeCell ref="I64:I65"/>
    <mergeCell ref="U14:U15"/>
    <mergeCell ref="V14:X15"/>
    <mergeCell ref="Z14:Z15"/>
    <mergeCell ref="B45:B46"/>
    <mergeCell ref="C45:C46"/>
    <mergeCell ref="B39:B40"/>
    <mergeCell ref="I58:I59"/>
    <mergeCell ref="H33:H34"/>
    <mergeCell ref="I33:I34"/>
    <mergeCell ref="J33:L34"/>
    <mergeCell ref="N33:N34"/>
    <mergeCell ref="O33:O34"/>
    <mergeCell ref="P33:R34"/>
    <mergeCell ref="T33:T34"/>
    <mergeCell ref="U33:U34"/>
    <mergeCell ref="Z58:Z59"/>
    <mergeCell ref="N58:N59"/>
    <mergeCell ref="T58:T59"/>
    <mergeCell ref="D45:F46"/>
    <mergeCell ref="B58:B59"/>
    <mergeCell ref="C58:C59"/>
    <mergeCell ref="D58:F59"/>
    <mergeCell ref="H58:H59"/>
    <mergeCell ref="Z39:Z40"/>
    <mergeCell ref="AA20:AA21"/>
    <mergeCell ref="AB20:AD21"/>
    <mergeCell ref="P58:R59"/>
    <mergeCell ref="C39:C40"/>
    <mergeCell ref="J58:L59"/>
    <mergeCell ref="AB33:AD34"/>
    <mergeCell ref="H45:H46"/>
    <mergeCell ref="I45:I46"/>
    <mergeCell ref="J45:L46"/>
    <mergeCell ref="N45:N46"/>
    <mergeCell ref="O45:O46"/>
    <mergeCell ref="AB45:AD46"/>
    <mergeCell ref="P39:R40"/>
    <mergeCell ref="AA39:AA40"/>
    <mergeCell ref="AB39:AD40"/>
    <mergeCell ref="Z33:Z34"/>
    <mergeCell ref="AA33:AA34"/>
    <mergeCell ref="V33:X34"/>
    <mergeCell ref="P45:R46"/>
    <mergeCell ref="T45:T46"/>
    <mergeCell ref="U45:U46"/>
    <mergeCell ref="V45:X46"/>
    <mergeCell ref="Z45:Z46"/>
    <mergeCell ref="AB14:AD15"/>
    <mergeCell ref="B20:B21"/>
    <mergeCell ref="C20:C21"/>
    <mergeCell ref="V8:X9"/>
    <mergeCell ref="Z8:Z9"/>
    <mergeCell ref="AA8:AA9"/>
    <mergeCell ref="AB8:AD9"/>
    <mergeCell ref="B14:B15"/>
    <mergeCell ref="C14:C15"/>
    <mergeCell ref="D14:F15"/>
    <mergeCell ref="H14:H15"/>
    <mergeCell ref="I14:I15"/>
    <mergeCell ref="J14:L15"/>
    <mergeCell ref="N14:N15"/>
    <mergeCell ref="O14:O15"/>
    <mergeCell ref="P14:R15"/>
    <mergeCell ref="H8:H9"/>
    <mergeCell ref="I8:I9"/>
    <mergeCell ref="J8:L9"/>
    <mergeCell ref="J20:L21"/>
    <mergeCell ref="AA14:AA15"/>
    <mergeCell ref="B8:B9"/>
    <mergeCell ref="C8:C9"/>
    <mergeCell ref="N20:N21"/>
    <mergeCell ref="E2:Z3"/>
    <mergeCell ref="E4:Z4"/>
    <mergeCell ref="E5:Z6"/>
    <mergeCell ref="T14:T15"/>
    <mergeCell ref="D33:F34"/>
    <mergeCell ref="T39:T40"/>
    <mergeCell ref="U39:U40"/>
    <mergeCell ref="V39:X40"/>
    <mergeCell ref="D8:F9"/>
    <mergeCell ref="D39:F40"/>
    <mergeCell ref="H39:H40"/>
    <mergeCell ref="I39:I40"/>
    <mergeCell ref="J39:L40"/>
    <mergeCell ref="N39:N40"/>
    <mergeCell ref="N8:N9"/>
    <mergeCell ref="O8:O9"/>
    <mergeCell ref="P8:R9"/>
    <mergeCell ref="T8:T9"/>
    <mergeCell ref="U8:U9"/>
    <mergeCell ref="O20:O21"/>
    <mergeCell ref="P20:R21"/>
    <mergeCell ref="T20:T21"/>
    <mergeCell ref="U20:U21"/>
    <mergeCell ref="V20:X21"/>
    <mergeCell ref="H90:H91"/>
    <mergeCell ref="I90:I91"/>
    <mergeCell ref="J90:L91"/>
    <mergeCell ref="T90:T91"/>
    <mergeCell ref="Q88:Z89"/>
    <mergeCell ref="H88:L89"/>
    <mergeCell ref="H83:Y86"/>
    <mergeCell ref="U90:U91"/>
    <mergeCell ref="V90:X91"/>
    <mergeCell ref="B33:B34"/>
    <mergeCell ref="C33:C34"/>
    <mergeCell ref="H20:H21"/>
    <mergeCell ref="I20:I21"/>
    <mergeCell ref="D20:F21"/>
    <mergeCell ref="E27:Z28"/>
    <mergeCell ref="E29:Z29"/>
    <mergeCell ref="E30:Z31"/>
    <mergeCell ref="C64:C65"/>
    <mergeCell ref="B64:B65"/>
    <mergeCell ref="Z64:Z65"/>
    <mergeCell ref="J64:L65"/>
    <mergeCell ref="N64:N65"/>
    <mergeCell ref="D64:F65"/>
    <mergeCell ref="Z20:Z21"/>
    <mergeCell ref="B70:B71"/>
    <mergeCell ref="C70:C71"/>
    <mergeCell ref="D70:F71"/>
    <mergeCell ref="H70:H71"/>
    <mergeCell ref="I70:I71"/>
    <mergeCell ref="J70:L71"/>
    <mergeCell ref="N70:N71"/>
    <mergeCell ref="AB85:AD85"/>
    <mergeCell ref="AB64:AD65"/>
    <mergeCell ref="V70:X71"/>
    <mergeCell ref="Z70:Z71"/>
    <mergeCell ref="AA70:AA71"/>
    <mergeCell ref="AB70:AD71"/>
    <mergeCell ref="T70:T71"/>
    <mergeCell ref="U70:U71"/>
    <mergeCell ref="O64:O65"/>
    <mergeCell ref="P64:R65"/>
    <mergeCell ref="O70:O71"/>
    <mergeCell ref="P70:R71"/>
    <mergeCell ref="E77:Z78"/>
    <mergeCell ref="E79:AA79"/>
    <mergeCell ref="E80:AA81"/>
    <mergeCell ref="AA64:AA65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/>
  <rowBreaks count="3" manualBreakCount="3">
    <brk id="25" max="16383" man="1"/>
    <brk id="50" max="16383" man="1"/>
    <brk id="75" max="16383" man="1"/>
  </rowBreaks>
  <customProperties>
    <customPr name="SSCSheetTrackingNo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57"/>
  <sheetViews>
    <sheetView tabSelected="1" zoomScaleNormal="100" workbookViewId="0">
      <selection activeCell="L12" sqref="L12"/>
    </sheetView>
  </sheetViews>
  <sheetFormatPr defaultColWidth="8.88671875" defaultRowHeight="21" x14ac:dyDescent="0.3"/>
  <cols>
    <col min="1" max="1" width="10.33203125" style="9" customWidth="1"/>
    <col min="2" max="2" width="20" style="9" customWidth="1"/>
    <col min="3" max="3" width="8.33203125" style="9" bestFit="1" customWidth="1"/>
    <col min="4" max="4" width="8.109375" style="12" bestFit="1" customWidth="1"/>
    <col min="5" max="5" width="6.44140625" style="12" bestFit="1" customWidth="1"/>
    <col min="6" max="6" width="10.88671875" style="12" bestFit="1" customWidth="1"/>
    <col min="7" max="7" width="13.5546875" style="12" bestFit="1" customWidth="1"/>
    <col min="8" max="8" width="10.88671875" style="9" customWidth="1"/>
    <col min="9" max="16384" width="8.88671875" style="9"/>
  </cols>
  <sheetData>
    <row r="1" spans="1:8" ht="33" customHeight="1" x14ac:dyDescent="0.3">
      <c r="A1" s="27"/>
      <c r="B1" s="184" t="s">
        <v>20</v>
      </c>
      <c r="C1" s="184"/>
      <c r="D1" s="184"/>
      <c r="E1" s="184"/>
      <c r="F1" s="184"/>
      <c r="G1" s="184"/>
      <c r="H1" s="28"/>
    </row>
    <row r="2" spans="1:8" ht="33" customHeight="1" x14ac:dyDescent="0.3">
      <c r="A2" s="27"/>
      <c r="B2" s="184"/>
      <c r="C2" s="184"/>
      <c r="D2" s="184"/>
      <c r="E2" s="184"/>
      <c r="F2" s="184"/>
      <c r="G2" s="184"/>
      <c r="H2" s="27"/>
    </row>
    <row r="3" spans="1:8" ht="33" customHeight="1" x14ac:dyDescent="0.3">
      <c r="A3" s="27"/>
      <c r="B3" s="52" t="s">
        <v>17</v>
      </c>
      <c r="C3" s="52"/>
      <c r="D3" s="52"/>
      <c r="E3" s="52"/>
      <c r="F3" s="52"/>
      <c r="G3" s="52"/>
      <c r="H3" s="27"/>
    </row>
    <row r="4" spans="1:8" ht="15.75" customHeight="1" x14ac:dyDescent="0.3">
      <c r="A4" s="27"/>
      <c r="B4" s="53"/>
      <c r="C4" s="53"/>
      <c r="D4" s="53"/>
      <c r="E4" s="53"/>
      <c r="F4" s="53"/>
      <c r="G4" s="53"/>
      <c r="H4" s="27"/>
    </row>
    <row r="5" spans="1:8" ht="15.75" customHeight="1" x14ac:dyDescent="0.3">
      <c r="A5" s="27"/>
      <c r="B5" s="53"/>
      <c r="C5" s="53"/>
      <c r="D5" s="53"/>
      <c r="E5" s="53"/>
      <c r="F5" s="53"/>
      <c r="G5" s="53"/>
      <c r="H5" s="27"/>
    </row>
    <row r="6" spans="1:8" ht="25.5" customHeight="1" thickBot="1" x14ac:dyDescent="0.35">
      <c r="A6" s="27"/>
      <c r="B6" s="53"/>
      <c r="C6" s="53"/>
      <c r="D6" s="53"/>
      <c r="E6" s="53"/>
      <c r="F6" s="53"/>
      <c r="G6" s="53"/>
      <c r="H6" s="27"/>
    </row>
    <row r="7" spans="1:8" ht="25.5" customHeight="1" thickTop="1" thickBot="1" x14ac:dyDescent="0.35">
      <c r="A7" s="27"/>
      <c r="B7" s="32"/>
      <c r="C7" s="36" t="s">
        <v>13</v>
      </c>
      <c r="D7" s="37" t="s">
        <v>5</v>
      </c>
      <c r="E7" s="37" t="s">
        <v>6</v>
      </c>
      <c r="F7" s="37" t="s">
        <v>11</v>
      </c>
      <c r="G7" s="38" t="s">
        <v>10</v>
      </c>
      <c r="H7" s="27"/>
    </row>
    <row r="8" spans="1:8" ht="27" customHeight="1" thickTop="1" x14ac:dyDescent="0.3">
      <c r="A8" s="30"/>
      <c r="B8" s="33" t="str">
        <f>Teams!B8</f>
        <v>Penicuik</v>
      </c>
      <c r="C8" s="39">
        <f>COUNT(Draws!U12,Draws!AA18,Draws!C22,Draws!U35,Draws!O43,Draws!I49,Draws!AA60,Draws!C68,Draws!I72)</f>
        <v>0</v>
      </c>
      <c r="D8" s="39">
        <f>SUM(Draws!U12,Draws!AA18,Draws!C22,Draws!U35,Draws!O43,Draws!I49,Draws!AA60,Draws!C68,Draws!I72)</f>
        <v>0</v>
      </c>
      <c r="E8" s="39">
        <f>SUM(Draws!V12,Draws!AB18,Draws!D22,Draws!V35,Draws!P43,Draws!J49,Draws!AB60,Draws!D68,Draws!J72)</f>
        <v>0</v>
      </c>
      <c r="F8" s="39">
        <f>SUM(Draws!W12,Draws!AC18,Draws!E22,Draws!W35,Draws!Q43,Draws!K49,Draws!AC60,Draws!E68,Draws!K72)</f>
        <v>0</v>
      </c>
      <c r="G8" s="39">
        <f>SUM(Draws!X12,Draws!AD18,Draws!F22,Draws!X35,Draws!R43,Draws!L49,Draws!AD60,Draws!F68,Draws!L72)</f>
        <v>0</v>
      </c>
      <c r="H8" s="27"/>
    </row>
    <row r="9" spans="1:8" ht="27" customHeight="1" x14ac:dyDescent="0.3">
      <c r="A9" s="30"/>
      <c r="B9" s="34" t="str">
        <f>Teams!B7</f>
        <v>Edinburgh Univ.</v>
      </c>
      <c r="C9" s="40">
        <f>COUNT(Draws!U10,Draws!O18,Draws!I24,Draws!AA35,Draws!U43,Draws!C49,Draws!O60,Draws!I66,Draws!C72)</f>
        <v>0</v>
      </c>
      <c r="D9" s="40">
        <f>SUM(Draws!U10,Draws!O18,Draws!I24,Draws!AA35,Draws!U43,Draws!C49,Draws!O60,Draws!I66,Draws!C72)</f>
        <v>0</v>
      </c>
      <c r="E9" s="40">
        <f>SUM(Draws!V10,Draws!P18,Draws!J24,Draws!AB35,Draws!V43,Draws!D49,Draws!P60,Draws!J66,Draws!D72)</f>
        <v>0</v>
      </c>
      <c r="F9" s="40">
        <f>SUM(Draws!W10,Draws!Q18,Draws!K24,Draws!AC35,Draws!W43,Draws!E49,Draws!Q60,Draws!K66,Draws!E72)</f>
        <v>0</v>
      </c>
      <c r="G9" s="40">
        <f>SUM(Draws!X10,Draws!R18,Draws!L24,Draws!AD35,Draws!X43,Draws!F49,Draws!R60,Draws!L66,Draws!F72)</f>
        <v>0</v>
      </c>
      <c r="H9" s="27"/>
    </row>
    <row r="10" spans="1:8" ht="27" customHeight="1" x14ac:dyDescent="0.3">
      <c r="A10" s="30"/>
      <c r="B10" s="34" t="str">
        <f>Teams!B9</f>
        <v>Vets</v>
      </c>
      <c r="C10" s="40">
        <f>COUNT(Draws!AA10,Draws!C16,Draws!O24,Draws!U37,Draws!C43,Draws!AA49,Draws!U60,Draws!I68,Draws!O72)</f>
        <v>0</v>
      </c>
      <c r="D10" s="40">
        <f>SUM(Draws!AA10,Draws!C16,Draws!O24,Draws!U37,Draws!C43,Draws!AA49,Draws!U60,Draws!I68,Draws!O72)</f>
        <v>0</v>
      </c>
      <c r="E10" s="40">
        <f>SUM(Draws!AB10,Draws!D16,Draws!P24,Draws!V37,Draws!D43,Draws!AB49,Draws!V60,Draws!J68,Draws!P72)</f>
        <v>0</v>
      </c>
      <c r="F10" s="40">
        <f>SUM(Draws!AC10,Draws!E16,Draws!Q24,Draws!W37,Draws!E43,Draws!AC49,Draws!W60,Draws!K68,Draws!Q72)</f>
        <v>0</v>
      </c>
      <c r="G10" s="40">
        <f>SUM(Draws!AD10,Draws!F16,Draws!R24,Draws!X37,Draws!F43,Draws!AD49,Draws!X60,Draws!L68,Draws!R72)</f>
        <v>0</v>
      </c>
      <c r="H10" s="27"/>
    </row>
    <row r="11" spans="1:8" s="19" customFormat="1" ht="27" customHeight="1" x14ac:dyDescent="0.3">
      <c r="A11" s="30"/>
      <c r="B11" s="34" t="str">
        <f>Teams!B6</f>
        <v>DAFS</v>
      </c>
      <c r="C11" s="40">
        <f>COUNT(Draws!O12,Draws!I16,Draws!U22,Draws!AA37,Draws!I43,Draws!O47,Draws!U62,Draws!C66,Draws!AA72)</f>
        <v>0</v>
      </c>
      <c r="D11" s="40">
        <f>SUM(Draws!O12,Draws!I16,Draws!U22,Draws!AA37,Draws!I43,Draws!O47,Draws!U62,Draws!C66,Draws!AA72)</f>
        <v>0</v>
      </c>
      <c r="E11" s="40">
        <f>SUM(Draws!P12,Draws!J16,Draws!V22,Draws!AB37,Draws!J43,Draws!P47,Draws!V62,Draws!D66,Draws!AB72)</f>
        <v>0</v>
      </c>
      <c r="F11" s="40">
        <f>SUM(Draws!Q12,Draws!K16,Draws!W22,Draws!AC37,Draws!K43,Draws!Q47,Draws!W62,Draws!E66,Draws!AC72)</f>
        <v>0</v>
      </c>
      <c r="G11" s="40">
        <f>SUM(Draws!R12,Draws!L16,Draws!X22,Draws!AD37,Draws!L43,Draws!R47,Draws!X62,Draws!F66,Draws!AD72)</f>
        <v>0</v>
      </c>
      <c r="H11" s="27"/>
    </row>
    <row r="12" spans="1:8" s="19" customFormat="1" ht="27" customHeight="1" x14ac:dyDescent="0.3">
      <c r="A12" s="30"/>
      <c r="B12" s="34" t="str">
        <f>Teams!B10</f>
        <v>Yester</v>
      </c>
      <c r="C12" s="40">
        <f>COUNT(Draws!AA12,Draws!I18,Draws!C24,Draws!O37,Draws!AA41,Draws!C47,Draws!I60,Draws!O66,Draws!U72)</f>
        <v>0</v>
      </c>
      <c r="D12" s="40">
        <f>SUM(Draws!AA12,Draws!I18,Draws!C24,Draws!O37,Draws!AA41,Draws!C47,Draws!I60,Draws!O66,Draws!U72)</f>
        <v>0</v>
      </c>
      <c r="E12" s="40">
        <f>SUM(Draws!AB12,Draws!J18,Draws!D24,Draws!P37,Draws!AB41,Draws!D47,Draws!J60,Draws!P66,Draws!V72)</f>
        <v>0</v>
      </c>
      <c r="F12" s="40">
        <f>SUM(Draws!AC12,Draws!K18,Draws!E24,Draws!Q37,Draws!AC41,Draws!E47,Draws!K60,Draws!Q66,Draws!W72)</f>
        <v>0</v>
      </c>
      <c r="G12" s="40">
        <f>SUM(Draws!AD12,Draws!L18,Draws!F24,Draws!R37,Draws!AD41,Draws!F47,Draws!L60,Draws!R66,Draws!X72)</f>
        <v>0</v>
      </c>
      <c r="H12" s="27"/>
    </row>
    <row r="13" spans="1:8" ht="27" customHeight="1" x14ac:dyDescent="0.3">
      <c r="A13" s="30"/>
      <c r="B13" s="34" t="str">
        <f>Teams!B3</f>
        <v>Athel'ford</v>
      </c>
      <c r="C13" s="40">
        <f>COUNT(Draws!I10,Draws!C18,Draws!AA24,Draws!O35,Draws!U41,Draws!O49,Draws!C60,Draws!U68,Draws!I74)</f>
        <v>0</v>
      </c>
      <c r="D13" s="40">
        <f>SUM(Draws!I10,Draws!C18,Draws!AA24,Draws!O35,Draws!U41,Draws!O49,Draws!C60,Draws!U68,Draws!I74)</f>
        <v>0</v>
      </c>
      <c r="E13" s="40">
        <f>SUM(Draws!J10,Draws!D18,Draws!AB24,Draws!P35,Draws!V41,Draws!P49,Draws!D60,Draws!V68,Draws!J74)</f>
        <v>0</v>
      </c>
      <c r="F13" s="40">
        <f>SUM(Draws!K10,Draws!E18,Draws!AC24,Draws!Q35,Draws!W41,Draws!Q49,Draws!E60,Draws!W68,Draws!K74)</f>
        <v>0</v>
      </c>
      <c r="G13" s="40">
        <f>SUM(Draws!L10,Draws!F18,Draws!AD24,Draws!R35,Draws!X41,Draws!R49,Draws!F60,Draws!X68,Draws!L74)</f>
        <v>0</v>
      </c>
      <c r="H13" s="27"/>
    </row>
    <row r="14" spans="1:8" ht="27" customHeight="1" x14ac:dyDescent="0.3">
      <c r="A14" s="30"/>
      <c r="B14" s="34" t="str">
        <f>Teams!B2</f>
        <v>Aegon</v>
      </c>
      <c r="C14" s="40">
        <f>COUNT(Draws!C12,Draws!U18,Draws!I22,Draws!C35,Draws!O41,Draws!AA47,Draws!I62,Draws!U66,Draws!AA74)</f>
        <v>0</v>
      </c>
      <c r="D14" s="40">
        <f>SUM(Draws!C12,Draws!U18,Draws!I22,Draws!C35,Draws!O41,Draws!AA47,Draws!I62,Draws!U66,Draws!AA74)</f>
        <v>0</v>
      </c>
      <c r="E14" s="40">
        <f>SUM(Draws!D12,Draws!V18,Draws!J22,Draws!D35,Draws!P41,Draws!AB47,Draws!J62,Draws!V66,Draws!AB74)</f>
        <v>0</v>
      </c>
      <c r="F14" s="40">
        <f>SUM(Draws!E12,Draws!W18,Draws!K22,Draws!E35,Draws!Q41,Draws!AC47,Draws!K62,Draws!W66,Draws!AC74)</f>
        <v>0</v>
      </c>
      <c r="G14" s="40">
        <f>SUM(Draws!F12,Draws!X18,Draws!L22,Draws!F35,Draws!R41,Draws!AD47,Draws!L62,Draws!X66,Draws!AD74)</f>
        <v>0</v>
      </c>
      <c r="H14" s="27"/>
    </row>
    <row r="15" spans="1:8" ht="27" customHeight="1" x14ac:dyDescent="0.3">
      <c r="A15" s="30"/>
      <c r="B15" s="34" t="str">
        <f>Teams!B5</f>
        <v>Corstorphine</v>
      </c>
      <c r="C15" s="40">
        <f>COUNT(Draws!O10,Draws!U16,Draws!AA22,Draws!I35,Draws!C41,Draws!U49,Draws!AA62,Draws!O68,Draws!C74)</f>
        <v>0</v>
      </c>
      <c r="D15" s="40">
        <f>SUM(Draws!O10,Draws!U16,Draws!AA22,Draws!I35,Draws!C41,Draws!U49,Draws!AA62,Draws!O68,Draws!C74)</f>
        <v>0</v>
      </c>
      <c r="E15" s="40">
        <f>SUM(Draws!P10,Draws!V16,Draws!AB22,Draws!J35,Draws!D41,Draws!V49,Draws!AB62,Draws!P68,Draws!D74)</f>
        <v>0</v>
      </c>
      <c r="F15" s="40">
        <f>SUM(Draws!Q10,Draws!W16,Draws!AC22,Draws!K35,Draws!E41,Draws!W49,Draws!AC62,Draws!Q68,Draws!E74)</f>
        <v>0</v>
      </c>
      <c r="G15" s="40">
        <f>SUM(Draws!R10,Draws!X16,Draws!AD22,Draws!L35,Draws!F41,Draws!X49,Draws!AD62,Draws!R68,Draws!F74)</f>
        <v>0</v>
      </c>
      <c r="H15" s="27"/>
    </row>
    <row r="16" spans="1:8" ht="27" customHeight="1" x14ac:dyDescent="0.3">
      <c r="A16" s="27"/>
      <c r="B16" s="34" t="str">
        <f>Teams!B1</f>
        <v>37 Club</v>
      </c>
      <c r="C16" s="40">
        <f>COUNT(Draws!C10,Draws!O16,Draws!U24,Draws!I37,Draws!I47,Draws!AA43,Draws!C62,Draws!AA66,Draws!O74)</f>
        <v>0</v>
      </c>
      <c r="D16" s="40">
        <f>SUM(Draws!C10,Draws!O16,Draws!U24,Draws!I37,Draws!I47,Draws!AA43,Draws!C62,Draws!AA66,Draws!O74)</f>
        <v>0</v>
      </c>
      <c r="E16" s="40">
        <f>SUM(Draws!D10,Draws!P16,Draws!V24,Draws!J37,Draws!J47,Draws!AB43,Draws!D62,Draws!AB66,Draws!P74)</f>
        <v>0</v>
      </c>
      <c r="F16" s="40">
        <f>SUM(Draws!E10,Draws!Q16,Draws!W24,Draws!K37,Draws!K47,Draws!AC43,Draws!E62,Draws!AC66,Draws!Q74)</f>
        <v>0</v>
      </c>
      <c r="G16" s="40">
        <f>SUM(Draws!F10,Draws!R16,Draws!X24,Draws!L37,Draws!L47,Draws!AD43,Draws!F62,Draws!AD66,Draws!R74)</f>
        <v>0</v>
      </c>
      <c r="H16" s="27"/>
    </row>
    <row r="17" spans="1:8" s="10" customFormat="1" ht="27" customHeight="1" thickBot="1" x14ac:dyDescent="0.35">
      <c r="A17" s="27"/>
      <c r="B17" s="35" t="str">
        <f>Teams!B4</f>
        <v>Carrington</v>
      </c>
      <c r="C17" s="41">
        <f>COUNT(Draws!I12,Draws!AA16,Draws!O22,Draws!C37,Draws!I41,Draws!U47,Draws!O62,Draws!AA68,Draws!U74)</f>
        <v>0</v>
      </c>
      <c r="D17" s="41">
        <f>SUM(Draws!I12,Draws!AA16,Draws!O22,Draws!C37,Draws!I41,Draws!U47,Draws!O62,Draws!AA68,Draws!U74)</f>
        <v>0</v>
      </c>
      <c r="E17" s="41">
        <f>SUM(Draws!J12,Draws!AB16,Draws!P22,Draws!D37,Draws!J41,Draws!V47,Draws!P62,Draws!AB68,Draws!V74)</f>
        <v>0</v>
      </c>
      <c r="F17" s="41">
        <f>SUM(Draws!K12,Draws!AC16,Draws!Q22,Draws!E37,Draws!K41,Draws!W47,Draws!Q62,Draws!AC68,Draws!W74)</f>
        <v>0</v>
      </c>
      <c r="G17" s="41">
        <f>SUM(Draws!L12,Draws!AD16,Draws!R22,Draws!F37,Draws!L41,Draws!X47,Draws!R62,Draws!AD68,Draws!X74)</f>
        <v>0</v>
      </c>
      <c r="H17" s="27"/>
    </row>
    <row r="18" spans="1:8" s="10" customFormat="1" ht="25.5" customHeight="1" thickTop="1" x14ac:dyDescent="0.3">
      <c r="A18" s="27"/>
      <c r="B18" s="27"/>
      <c r="C18" s="27"/>
      <c r="D18" s="27"/>
      <c r="E18" s="27"/>
      <c r="F18" s="27"/>
      <c r="G18" s="27"/>
      <c r="H18" s="27"/>
    </row>
    <row r="19" spans="1:8" s="10" customFormat="1" x14ac:dyDescent="0.3">
      <c r="D19" s="11"/>
      <c r="E19" s="11"/>
      <c r="F19" s="11"/>
      <c r="G19" s="11"/>
    </row>
    <row r="20" spans="1:8" s="10" customFormat="1" x14ac:dyDescent="0.3">
      <c r="D20" s="11"/>
      <c r="E20" s="11"/>
      <c r="F20" s="11"/>
      <c r="G20" s="11"/>
    </row>
    <row r="21" spans="1:8" s="10" customFormat="1" x14ac:dyDescent="0.3">
      <c r="D21" s="11"/>
      <c r="E21" s="11"/>
      <c r="F21" s="11"/>
      <c r="G21" s="11"/>
    </row>
    <row r="22" spans="1:8" s="10" customFormat="1" x14ac:dyDescent="0.3">
      <c r="D22" s="11"/>
      <c r="E22" s="11"/>
      <c r="F22" s="11"/>
      <c r="G22" s="11"/>
    </row>
    <row r="23" spans="1:8" s="10" customFormat="1" x14ac:dyDescent="0.3">
      <c r="D23" s="11"/>
      <c r="E23" s="11"/>
      <c r="F23" s="11"/>
      <c r="G23" s="11"/>
    </row>
    <row r="24" spans="1:8" s="10" customFormat="1" x14ac:dyDescent="0.3">
      <c r="D24" s="11"/>
      <c r="E24" s="11"/>
      <c r="F24" s="11"/>
      <c r="G24" s="11"/>
    </row>
    <row r="25" spans="1:8" s="10" customFormat="1" x14ac:dyDescent="0.3">
      <c r="D25" s="11"/>
      <c r="E25" s="11"/>
      <c r="F25" s="11"/>
      <c r="G25" s="11"/>
    </row>
    <row r="26" spans="1:8" s="10" customFormat="1" x14ac:dyDescent="0.3">
      <c r="D26" s="11"/>
      <c r="E26" s="11"/>
      <c r="F26" s="11"/>
      <c r="G26" s="11"/>
    </row>
    <row r="27" spans="1:8" s="10" customFormat="1" x14ac:dyDescent="0.3">
      <c r="D27" s="11"/>
      <c r="E27" s="11"/>
      <c r="F27" s="11"/>
      <c r="G27" s="11"/>
    </row>
    <row r="28" spans="1:8" s="10" customFormat="1" x14ac:dyDescent="0.3">
      <c r="D28" s="11"/>
      <c r="E28" s="11"/>
      <c r="F28" s="11"/>
      <c r="G28" s="11"/>
    </row>
    <row r="29" spans="1:8" s="10" customFormat="1" x14ac:dyDescent="0.3">
      <c r="D29" s="11"/>
      <c r="E29" s="11"/>
      <c r="F29" s="11"/>
      <c r="G29" s="11"/>
    </row>
    <row r="30" spans="1:8" s="10" customFormat="1" x14ac:dyDescent="0.3">
      <c r="D30" s="11"/>
      <c r="E30" s="11"/>
      <c r="F30" s="11"/>
      <c r="G30" s="11"/>
    </row>
    <row r="31" spans="1:8" s="10" customFormat="1" x14ac:dyDescent="0.3">
      <c r="D31" s="11"/>
      <c r="E31" s="11"/>
      <c r="F31" s="11"/>
      <c r="G31" s="11"/>
    </row>
    <row r="32" spans="1:8" s="10" customFormat="1" x14ac:dyDescent="0.3">
      <c r="D32" s="11"/>
      <c r="E32" s="11"/>
      <c r="F32" s="11"/>
      <c r="G32" s="11"/>
    </row>
    <row r="33" spans="4:7" s="10" customFormat="1" x14ac:dyDescent="0.3">
      <c r="D33" s="11"/>
      <c r="E33" s="11"/>
      <c r="F33" s="11"/>
      <c r="G33" s="11"/>
    </row>
    <row r="34" spans="4:7" s="10" customFormat="1" x14ac:dyDescent="0.3">
      <c r="D34" s="11"/>
      <c r="E34" s="11"/>
      <c r="F34" s="11"/>
      <c r="G34" s="11"/>
    </row>
    <row r="35" spans="4:7" s="10" customFormat="1" x14ac:dyDescent="0.3">
      <c r="D35" s="11"/>
      <c r="E35" s="11"/>
      <c r="F35" s="11"/>
      <c r="G35" s="11"/>
    </row>
    <row r="36" spans="4:7" s="10" customFormat="1" x14ac:dyDescent="0.3">
      <c r="D36" s="11"/>
      <c r="E36" s="11"/>
      <c r="F36" s="11"/>
      <c r="G36" s="11"/>
    </row>
    <row r="37" spans="4:7" s="10" customFormat="1" x14ac:dyDescent="0.3">
      <c r="D37" s="11"/>
      <c r="E37" s="11"/>
      <c r="F37" s="11"/>
      <c r="G37" s="11"/>
    </row>
    <row r="38" spans="4:7" s="10" customFormat="1" x14ac:dyDescent="0.3">
      <c r="D38" s="11"/>
      <c r="E38" s="11"/>
      <c r="F38" s="11"/>
      <c r="G38" s="11"/>
    </row>
    <row r="39" spans="4:7" s="10" customFormat="1" x14ac:dyDescent="0.3">
      <c r="D39" s="11"/>
      <c r="E39" s="11"/>
      <c r="F39" s="11"/>
      <c r="G39" s="11"/>
    </row>
    <row r="40" spans="4:7" s="10" customFormat="1" x14ac:dyDescent="0.3">
      <c r="D40" s="11"/>
      <c r="E40" s="11"/>
      <c r="F40" s="11"/>
      <c r="G40" s="11"/>
    </row>
    <row r="41" spans="4:7" s="10" customFormat="1" x14ac:dyDescent="0.3">
      <c r="D41" s="11"/>
      <c r="E41" s="11"/>
      <c r="F41" s="11"/>
      <c r="G41" s="11"/>
    </row>
    <row r="42" spans="4:7" s="10" customFormat="1" x14ac:dyDescent="0.3">
      <c r="D42" s="11"/>
      <c r="E42" s="11"/>
      <c r="F42" s="11"/>
      <c r="G42" s="11"/>
    </row>
    <row r="43" spans="4:7" s="10" customFormat="1" x14ac:dyDescent="0.3">
      <c r="D43" s="11"/>
      <c r="E43" s="11"/>
      <c r="F43" s="11"/>
      <c r="G43" s="11"/>
    </row>
    <row r="44" spans="4:7" s="10" customFormat="1" x14ac:dyDescent="0.3">
      <c r="D44" s="11"/>
      <c r="E44" s="11"/>
      <c r="F44" s="11"/>
      <c r="G44" s="11"/>
    </row>
    <row r="45" spans="4:7" s="10" customFormat="1" x14ac:dyDescent="0.3">
      <c r="D45" s="11"/>
      <c r="E45" s="11"/>
      <c r="F45" s="11"/>
      <c r="G45" s="11"/>
    </row>
    <row r="46" spans="4:7" s="10" customFormat="1" x14ac:dyDescent="0.3">
      <c r="D46" s="11"/>
      <c r="E46" s="11"/>
      <c r="F46" s="11"/>
      <c r="G46" s="11"/>
    </row>
    <row r="47" spans="4:7" s="10" customFormat="1" x14ac:dyDescent="0.3">
      <c r="D47" s="11"/>
      <c r="E47" s="11"/>
      <c r="F47" s="11"/>
      <c r="G47" s="11"/>
    </row>
    <row r="48" spans="4:7" s="10" customFormat="1" x14ac:dyDescent="0.3">
      <c r="D48" s="11"/>
      <c r="E48" s="11"/>
      <c r="F48" s="11"/>
      <c r="G48" s="11"/>
    </row>
    <row r="49" spans="4:7" s="10" customFormat="1" x14ac:dyDescent="0.3">
      <c r="D49" s="11"/>
      <c r="E49" s="11"/>
      <c r="F49" s="11"/>
      <c r="G49" s="11"/>
    </row>
    <row r="50" spans="4:7" s="10" customFormat="1" x14ac:dyDescent="0.3">
      <c r="D50" s="11"/>
      <c r="E50" s="11"/>
      <c r="F50" s="11"/>
      <c r="G50" s="11"/>
    </row>
    <row r="51" spans="4:7" s="10" customFormat="1" x14ac:dyDescent="0.3">
      <c r="D51" s="11"/>
      <c r="E51" s="11"/>
      <c r="F51" s="11"/>
      <c r="G51" s="11"/>
    </row>
    <row r="52" spans="4:7" s="10" customFormat="1" x14ac:dyDescent="0.3">
      <c r="D52" s="11"/>
      <c r="E52" s="11"/>
      <c r="F52" s="11"/>
      <c r="G52" s="11"/>
    </row>
    <row r="53" spans="4:7" s="10" customFormat="1" x14ac:dyDescent="0.3">
      <c r="D53" s="11"/>
      <c r="E53" s="11"/>
      <c r="F53" s="11"/>
      <c r="G53" s="11"/>
    </row>
    <row r="54" spans="4:7" s="10" customFormat="1" x14ac:dyDescent="0.3">
      <c r="D54" s="11"/>
      <c r="E54" s="11"/>
      <c r="F54" s="11"/>
      <c r="G54" s="11"/>
    </row>
    <row r="55" spans="4:7" s="10" customFormat="1" x14ac:dyDescent="0.3">
      <c r="D55" s="11"/>
      <c r="E55" s="11"/>
      <c r="F55" s="11"/>
      <c r="G55" s="11"/>
    </row>
    <row r="56" spans="4:7" s="10" customFormat="1" x14ac:dyDescent="0.3">
      <c r="D56" s="11"/>
      <c r="E56" s="11"/>
      <c r="F56" s="11"/>
      <c r="G56" s="11"/>
    </row>
    <row r="57" spans="4:7" s="10" customFormat="1" x14ac:dyDescent="0.3">
      <c r="D57" s="11"/>
      <c r="E57" s="11"/>
      <c r="F57" s="11"/>
      <c r="G57" s="11"/>
    </row>
  </sheetData>
  <sheetProtection selectLockedCells="1"/>
  <sortState ref="B8:G17">
    <sortCondition descending="1" ref="D8:D17"/>
    <sortCondition descending="1" ref="E8:E17"/>
    <sortCondition descending="1" ref="F8:F17"/>
    <sortCondition descending="1" ref="G8:G17"/>
  </sortState>
  <mergeCells count="3">
    <mergeCell ref="B1:G2"/>
    <mergeCell ref="B3:G3"/>
    <mergeCell ref="B4:G6"/>
  </mergeCells>
  <phoneticPr fontId="3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Footer>&amp;C&amp;"Arial Black,Regular"&amp;T &amp;D</oddFooter>
  </headerFooter>
  <customProperties>
    <customPr name="SSCSheetTrackingNo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1" r:id="rId5" name="Button 33">
              <controlPr defaultSize="0" print="0" autoFill="0" autoPict="0" macro="[0]!League_Positions">
                <anchor moveWithCells="1" sizeWithCells="1">
                  <from>
                    <xdr:col>0</xdr:col>
                    <xdr:colOff>28575</xdr:colOff>
                    <xdr:row>0</xdr:row>
                    <xdr:rowOff>38100</xdr:rowOff>
                  </from>
                  <to>
                    <xdr:col>1</xdr:col>
                    <xdr:colOff>0</xdr:colOff>
                    <xdr:row>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Teams</vt:lpstr>
      <vt:lpstr>Draws</vt:lpstr>
      <vt:lpstr>League</vt:lpstr>
      <vt:lpstr>Sheet1</vt:lpstr>
      <vt:lpstr>Draws!Print_Area</vt:lpstr>
      <vt:lpstr>League!Print_Area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Sinclair</dc:creator>
  <cp:lastModifiedBy>Chris Macvie</cp:lastModifiedBy>
  <cp:lastPrinted>2016-04-21T11:31:16Z</cp:lastPrinted>
  <dcterms:created xsi:type="dcterms:W3CDTF">2007-09-12T12:34:30Z</dcterms:created>
  <dcterms:modified xsi:type="dcterms:W3CDTF">2016-08-23T20:27:12Z</dcterms:modified>
</cp:coreProperties>
</file>